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35" yWindow="525" windowWidth="10620" windowHeight="4590"/>
  </bookViews>
  <sheets>
    <sheet name="用電統計" sheetId="5" r:id="rId1"/>
    <sheet name="總用電度" sheetId="14" r:id="rId2"/>
    <sheet name="總用電費" sheetId="23" r:id="rId3"/>
    <sheet name="最高需量" sheetId="15" r:id="rId4"/>
    <sheet name="山仔頂" sheetId="16" r:id="rId5"/>
    <sheet name="EUI" sheetId="25" r:id="rId6"/>
    <sheet name="108年" sheetId="27" r:id="rId7"/>
    <sheet name="太陽能" sheetId="26" r:id="rId8"/>
    <sheet name="契約容量" sheetId="17" r:id="rId9"/>
    <sheet name="107年" sheetId="24" r:id="rId10"/>
    <sheet name="106年" sheetId="22" r:id="rId11"/>
    <sheet name="105年" sheetId="18" r:id="rId12"/>
    <sheet name="104年" sheetId="13" r:id="rId13"/>
    <sheet name="103年" sheetId="11" r:id="rId14"/>
    <sheet name="102年" sheetId="10" r:id="rId15"/>
    <sheet name="101年" sheetId="9" r:id="rId16"/>
    <sheet name="100年" sheetId="8" r:id="rId17"/>
    <sheet name="99年" sheetId="7" r:id="rId18"/>
    <sheet name="98年" sheetId="1" r:id="rId19"/>
    <sheet name="97年" sheetId="2" r:id="rId20"/>
    <sheet name="96年" sheetId="3" r:id="rId21"/>
    <sheet name="95年" sheetId="4" r:id="rId22"/>
  </sheets>
  <externalReferences>
    <externalReference r:id="rId23"/>
  </externalReferences>
  <calcPr calcId="145621"/>
</workbook>
</file>

<file path=xl/calcChain.xml><?xml version="1.0" encoding="utf-8"?>
<calcChain xmlns="http://schemas.openxmlformats.org/spreadsheetml/2006/main">
  <c r="Q168" i="5" l="1"/>
  <c r="M168" i="5"/>
  <c r="K168" i="5"/>
  <c r="S168" i="5"/>
  <c r="T168" i="5" s="1"/>
  <c r="R168" i="5"/>
  <c r="N14" i="23" l="1"/>
  <c r="N33" i="23"/>
  <c r="Q167" i="5" l="1"/>
  <c r="M167" i="5"/>
  <c r="K167" i="5"/>
  <c r="S167" i="5"/>
  <c r="T167" i="5" s="1"/>
  <c r="R167" i="5"/>
  <c r="Q166" i="5" l="1"/>
  <c r="O43" i="17"/>
  <c r="M166" i="5"/>
  <c r="K166" i="5"/>
  <c r="S166" i="5"/>
  <c r="T166" i="5"/>
  <c r="R166" i="5"/>
  <c r="M165" i="5" l="1"/>
  <c r="Q165" i="5" l="1"/>
  <c r="K165" i="5"/>
  <c r="S165" i="5"/>
  <c r="T165" i="5" s="1"/>
  <c r="R165" i="5"/>
  <c r="Q164" i="5" l="1"/>
  <c r="M164" i="5" l="1"/>
  <c r="K164" i="5"/>
  <c r="S164" i="5"/>
  <c r="T164" i="5"/>
  <c r="R164" i="5"/>
  <c r="M163" i="5" l="1"/>
  <c r="Q163" i="5" l="1"/>
  <c r="K163" i="5"/>
  <c r="S163" i="5"/>
  <c r="T163" i="5" s="1"/>
  <c r="R163" i="5"/>
  <c r="Q162" i="5" l="1"/>
  <c r="M162" i="5"/>
  <c r="K162" i="5"/>
  <c r="S162" i="5"/>
  <c r="T162" i="5"/>
  <c r="R162" i="5"/>
  <c r="M161" i="5" l="1"/>
  <c r="Q161" i="5" l="1"/>
  <c r="K161" i="5"/>
  <c r="S161" i="5"/>
  <c r="T161" i="5" s="1"/>
  <c r="R161" i="5"/>
  <c r="N14" i="14" l="1"/>
  <c r="N33" i="14"/>
  <c r="N3" i="26"/>
  <c r="C19" i="26"/>
  <c r="Q160" i="5" l="1"/>
  <c r="M160" i="5"/>
  <c r="K160" i="5"/>
  <c r="S160" i="5"/>
  <c r="T160" i="5" s="1"/>
  <c r="R160" i="5"/>
  <c r="Q159" i="5" l="1"/>
  <c r="K159" i="5" l="1"/>
  <c r="S159" i="5"/>
  <c r="T159" i="5" s="1"/>
  <c r="R159" i="5"/>
  <c r="Q158" i="5" l="1"/>
  <c r="M158" i="5"/>
  <c r="K158" i="5"/>
  <c r="S158" i="5"/>
  <c r="T158" i="5" s="1"/>
  <c r="R158" i="5"/>
  <c r="C45" i="27" l="1"/>
  <c r="B45" i="27"/>
  <c r="D30" i="27"/>
  <c r="B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5" i="27"/>
  <c r="E15" i="27"/>
  <c r="F30" i="27" l="1"/>
  <c r="B19" i="26"/>
  <c r="Z171" i="5"/>
  <c r="O32" i="23" l="1"/>
  <c r="O13" i="23"/>
  <c r="D14" i="25"/>
  <c r="D13" i="25" l="1"/>
  <c r="D12" i="25"/>
  <c r="D11" i="25"/>
  <c r="D10" i="25"/>
  <c r="D9" i="25"/>
  <c r="D8" i="25"/>
  <c r="D7" i="25"/>
  <c r="D6" i="25"/>
  <c r="D5" i="25"/>
  <c r="D4" i="25"/>
  <c r="D3" i="25"/>
  <c r="Q157" i="5" l="1"/>
  <c r="M157" i="5"/>
  <c r="K157" i="5"/>
  <c r="S157" i="5"/>
  <c r="T157" i="5" s="1"/>
  <c r="R157" i="5"/>
  <c r="Q156" i="5" l="1"/>
  <c r="M156" i="5"/>
  <c r="K156" i="5"/>
  <c r="S156" i="5"/>
  <c r="T156" i="5" s="1"/>
  <c r="R156" i="5"/>
  <c r="M155" i="5" l="1"/>
  <c r="Q155" i="5" l="1"/>
  <c r="K155" i="5"/>
  <c r="S155" i="5"/>
  <c r="T155" i="5"/>
  <c r="R155" i="5"/>
  <c r="K154" i="5" l="1"/>
  <c r="Q154" i="5" l="1"/>
  <c r="S154" i="5"/>
  <c r="T154" i="5" s="1"/>
  <c r="R154" i="5"/>
  <c r="M153" i="5" l="1"/>
  <c r="Q153" i="5" l="1"/>
  <c r="K153" i="5"/>
  <c r="S153" i="5"/>
  <c r="T153" i="5"/>
  <c r="R153" i="5"/>
  <c r="Q152" i="5" l="1"/>
  <c r="O36" i="17"/>
  <c r="M152" i="5"/>
  <c r="K152" i="5" l="1"/>
  <c r="S152" i="5"/>
  <c r="T152" i="5"/>
  <c r="R152" i="5"/>
  <c r="Q151" i="5" l="1"/>
  <c r="M151" i="5"/>
  <c r="K151" i="5"/>
  <c r="S151" i="5"/>
  <c r="T151" i="5"/>
  <c r="R151" i="5"/>
  <c r="Q150" i="5" l="1"/>
  <c r="M150" i="5"/>
  <c r="K150" i="5"/>
  <c r="S150" i="5"/>
  <c r="T150" i="5" s="1"/>
  <c r="R150" i="5"/>
  <c r="Q149" i="5" l="1"/>
  <c r="M149" i="5"/>
  <c r="K149" i="5"/>
  <c r="S149" i="5"/>
  <c r="T149" i="5"/>
  <c r="R149" i="5"/>
  <c r="Q148" i="5" l="1"/>
  <c r="M148" i="5"/>
  <c r="K148" i="5" l="1"/>
  <c r="S148" i="5"/>
  <c r="T148" i="5" s="1"/>
  <c r="R148" i="5"/>
  <c r="Q147" i="5" l="1"/>
  <c r="K147" i="5"/>
  <c r="S147" i="5"/>
  <c r="T147" i="5"/>
  <c r="R147" i="5"/>
  <c r="Q146" i="5" l="1"/>
  <c r="M146" i="5"/>
  <c r="K146" i="5"/>
  <c r="S146" i="5"/>
  <c r="T146" i="5" s="1"/>
  <c r="R146" i="5"/>
  <c r="C45" i="24" l="1"/>
  <c r="B45" i="24"/>
  <c r="D30" i="24"/>
  <c r="B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5" i="24"/>
  <c r="E15" i="24"/>
  <c r="F30" i="24" l="1"/>
  <c r="Q145" i="5"/>
  <c r="M145" i="5"/>
  <c r="K145" i="5"/>
  <c r="S145" i="5"/>
  <c r="T145" i="5" s="1"/>
  <c r="R145" i="5"/>
  <c r="N12" i="14" l="1"/>
  <c r="Q144" i="5" l="1"/>
  <c r="M144" i="5"/>
  <c r="K144" i="5"/>
  <c r="S144" i="5"/>
  <c r="T144" i="5" s="1"/>
  <c r="R144" i="5"/>
  <c r="Q143" i="5" l="1"/>
  <c r="M143" i="5" l="1"/>
  <c r="K143" i="5" l="1"/>
  <c r="S143" i="5"/>
  <c r="T143" i="5" s="1"/>
  <c r="R143" i="5"/>
  <c r="Q142" i="5" l="1"/>
  <c r="M142" i="5"/>
  <c r="K142" i="5"/>
  <c r="S142" i="5"/>
  <c r="T142" i="5" s="1"/>
  <c r="R142" i="5"/>
  <c r="M141" i="5" l="1"/>
  <c r="Q141" i="5" l="1"/>
  <c r="K141" i="5"/>
  <c r="S141" i="5"/>
  <c r="T141" i="5"/>
  <c r="R141" i="5"/>
  <c r="O29" i="17" l="1"/>
  <c r="Q140" i="5" l="1"/>
  <c r="M140" i="5"/>
  <c r="K140" i="5" l="1"/>
  <c r="S140" i="5"/>
  <c r="T140" i="5"/>
  <c r="R140" i="5"/>
  <c r="Q139" i="5" l="1"/>
  <c r="M139" i="5"/>
  <c r="K139" i="5"/>
  <c r="S139" i="5"/>
  <c r="T139" i="5"/>
  <c r="R139" i="5"/>
  <c r="Q138" i="5" l="1"/>
  <c r="M138" i="5"/>
  <c r="K138" i="5" l="1"/>
  <c r="S138" i="5"/>
  <c r="T138" i="5" s="1"/>
  <c r="R138" i="5"/>
  <c r="N31" i="23" l="1"/>
  <c r="N30" i="23"/>
  <c r="O30" i="23" s="1"/>
  <c r="N29" i="23"/>
  <c r="O29" i="23" s="1"/>
  <c r="N28" i="23"/>
  <c r="O28" i="23" s="1"/>
  <c r="N27" i="23"/>
  <c r="O27" i="23" s="1"/>
  <c r="N26" i="23"/>
  <c r="O26" i="23" s="1"/>
  <c r="N25" i="23"/>
  <c r="O25" i="23" s="1"/>
  <c r="N24" i="23"/>
  <c r="O24" i="23" s="1"/>
  <c r="N23" i="23"/>
  <c r="O23" i="23" s="1"/>
  <c r="N22" i="23"/>
  <c r="O22" i="23" s="1"/>
  <c r="N21" i="23"/>
  <c r="O21" i="23" s="1"/>
  <c r="N20" i="23"/>
  <c r="O20" i="23" s="1"/>
  <c r="N12" i="23"/>
  <c r="N11" i="23"/>
  <c r="O11" i="23" s="1"/>
  <c r="N10" i="23"/>
  <c r="O10" i="23" s="1"/>
  <c r="N9" i="23"/>
  <c r="O9" i="23" s="1"/>
  <c r="N8" i="23"/>
  <c r="O8" i="23" s="1"/>
  <c r="N7" i="23"/>
  <c r="O7" i="23" s="1"/>
  <c r="N6" i="23"/>
  <c r="O6" i="23" s="1"/>
  <c r="N5" i="23"/>
  <c r="O5" i="23" s="1"/>
  <c r="N4" i="23"/>
  <c r="O4" i="23" s="1"/>
  <c r="N3" i="23"/>
  <c r="N16" i="23" l="1"/>
  <c r="O3" i="23"/>
  <c r="N35" i="23"/>
  <c r="O31" i="23"/>
  <c r="O12" i="23"/>
  <c r="Q137" i="5"/>
  <c r="T137" i="5"/>
  <c r="S137" i="5"/>
  <c r="M137" i="5"/>
  <c r="K137" i="5" l="1"/>
  <c r="R137" i="5"/>
  <c r="T136" i="5" l="1"/>
  <c r="S136" i="5"/>
  <c r="Q136" i="5"/>
  <c r="M136" i="5"/>
  <c r="K136" i="5" l="1"/>
  <c r="R136" i="5"/>
  <c r="T135" i="5" l="1"/>
  <c r="S135" i="5"/>
  <c r="Q135" i="5"/>
  <c r="K135" i="5"/>
  <c r="R135" i="5"/>
  <c r="C45" i="22" l="1"/>
  <c r="B45" i="22"/>
  <c r="D30" i="22"/>
  <c r="B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5" i="22"/>
  <c r="E15" i="22"/>
  <c r="F30" i="22" l="1"/>
  <c r="T134" i="5"/>
  <c r="S134" i="5"/>
  <c r="R134" i="5"/>
  <c r="Q134" i="5"/>
  <c r="M134" i="5"/>
  <c r="K134" i="5"/>
  <c r="F29" i="18" l="1"/>
  <c r="F30" i="18"/>
  <c r="F28" i="18"/>
  <c r="N31" i="14"/>
  <c r="N30" i="14"/>
  <c r="N29" i="14"/>
  <c r="N28" i="14"/>
  <c r="N27" i="14"/>
  <c r="N26" i="14"/>
  <c r="N25" i="14"/>
  <c r="N24" i="14"/>
  <c r="N23" i="14"/>
  <c r="N22" i="14"/>
  <c r="N21" i="14"/>
  <c r="N20" i="14"/>
  <c r="F27" i="18"/>
  <c r="K132" i="5"/>
  <c r="M132" i="5"/>
  <c r="S132" i="5"/>
  <c r="R132" i="5"/>
  <c r="O22" i="17"/>
  <c r="F26" i="18"/>
  <c r="M131" i="5"/>
  <c r="K131" i="5"/>
  <c r="S131" i="5"/>
  <c r="R131" i="5"/>
  <c r="F25" i="18"/>
  <c r="K130" i="5"/>
  <c r="S130" i="5"/>
  <c r="R130" i="5"/>
  <c r="F24" i="18"/>
  <c r="M129" i="5"/>
  <c r="K129" i="5"/>
  <c r="S129" i="5"/>
  <c r="R129" i="5"/>
  <c r="M128" i="5"/>
  <c r="K128" i="5"/>
  <c r="S128" i="5"/>
  <c r="R128" i="5"/>
  <c r="F23" i="18"/>
  <c r="M127" i="5"/>
  <c r="K127" i="5"/>
  <c r="S127" i="5"/>
  <c r="R127" i="5"/>
  <c r="F22" i="18"/>
  <c r="F21" i="18"/>
  <c r="F20" i="18"/>
  <c r="M126" i="5"/>
  <c r="K126" i="5"/>
  <c r="S126" i="5"/>
  <c r="R126" i="5"/>
  <c r="S125" i="5"/>
  <c r="M125" i="5"/>
  <c r="K125" i="5"/>
  <c r="R125" i="5"/>
  <c r="S124" i="5"/>
  <c r="K124" i="5"/>
  <c r="R124" i="5"/>
  <c r="F19" i="18"/>
  <c r="S123" i="5"/>
  <c r="M123" i="5"/>
  <c r="K123" i="5"/>
  <c r="R123" i="5"/>
  <c r="F18" i="18"/>
  <c r="S122" i="5"/>
  <c r="R122" i="5"/>
  <c r="M122" i="5"/>
  <c r="K122" i="5"/>
  <c r="K121" i="5"/>
  <c r="C45" i="18"/>
  <c r="B45" i="18"/>
  <c r="D30" i="18"/>
  <c r="B30" i="18"/>
  <c r="F15" i="18"/>
  <c r="E15" i="18"/>
  <c r="O15" i="17"/>
  <c r="O6" i="17"/>
  <c r="G19" i="17"/>
  <c r="H18" i="17"/>
  <c r="G18" i="17"/>
  <c r="J18" i="17"/>
  <c r="H17" i="17"/>
  <c r="G17" i="17"/>
  <c r="G14" i="17"/>
  <c r="H13" i="17"/>
  <c r="G13" i="17"/>
  <c r="H12" i="17"/>
  <c r="G12" i="17"/>
  <c r="J13" i="17"/>
  <c r="G8" i="17"/>
  <c r="H7" i="17"/>
  <c r="G7" i="17"/>
  <c r="H6" i="17"/>
  <c r="G6" i="17"/>
  <c r="J7" i="17"/>
  <c r="H3" i="17"/>
  <c r="G3" i="17"/>
  <c r="H2" i="17"/>
  <c r="G2" i="17"/>
  <c r="J3" i="17"/>
  <c r="M120" i="5"/>
  <c r="K120" i="5"/>
  <c r="S120" i="5"/>
  <c r="R120" i="5"/>
  <c r="M119" i="5"/>
  <c r="K119" i="5"/>
  <c r="S119" i="5"/>
  <c r="R119" i="5"/>
  <c r="T119" i="5"/>
  <c r="K118" i="5"/>
  <c r="S118" i="5"/>
  <c r="T118" i="5"/>
  <c r="R118" i="5"/>
  <c r="K117" i="5"/>
  <c r="Q117" i="5"/>
  <c r="S117" i="5"/>
  <c r="R117" i="5"/>
  <c r="T117" i="5"/>
  <c r="M116" i="5"/>
  <c r="K116" i="5"/>
  <c r="Q116" i="5"/>
  <c r="S116" i="5"/>
  <c r="R116" i="5"/>
  <c r="N69" i="5"/>
  <c r="N70" i="5"/>
  <c r="M115" i="5"/>
  <c r="K115" i="5"/>
  <c r="Q127" i="5"/>
  <c r="S115" i="5"/>
  <c r="R115" i="5"/>
  <c r="M114" i="5"/>
  <c r="K114" i="5"/>
  <c r="S114" i="5"/>
  <c r="R114" i="5"/>
  <c r="T114" i="5"/>
  <c r="M113" i="5"/>
  <c r="K113" i="5"/>
  <c r="S113" i="5"/>
  <c r="R113" i="5"/>
  <c r="T113" i="5"/>
  <c r="M112" i="5"/>
  <c r="K112" i="5"/>
  <c r="S112" i="5"/>
  <c r="R112" i="5"/>
  <c r="M111" i="5"/>
  <c r="K111" i="5"/>
  <c r="S111" i="5"/>
  <c r="R111" i="5"/>
  <c r="N3" i="14"/>
  <c r="N4" i="14"/>
  <c r="N5" i="14"/>
  <c r="N6" i="14"/>
  <c r="N7" i="14"/>
  <c r="N8" i="14"/>
  <c r="N9" i="14"/>
  <c r="N10" i="14"/>
  <c r="N11" i="14"/>
  <c r="F18" i="11"/>
  <c r="F19" i="11"/>
  <c r="F20" i="11"/>
  <c r="F21" i="11"/>
  <c r="F22" i="11"/>
  <c r="F23" i="11"/>
  <c r="C45" i="13"/>
  <c r="B45" i="13"/>
  <c r="D30" i="13"/>
  <c r="B30" i="13"/>
  <c r="F29" i="13"/>
  <c r="F28" i="13"/>
  <c r="F30" i="13"/>
  <c r="F27" i="13"/>
  <c r="F26" i="13"/>
  <c r="F25" i="13"/>
  <c r="F24" i="13"/>
  <c r="F23" i="13"/>
  <c r="F22" i="13"/>
  <c r="F21" i="13"/>
  <c r="F20" i="13"/>
  <c r="F19" i="13"/>
  <c r="F18" i="13"/>
  <c r="F15" i="13"/>
  <c r="E15" i="13"/>
  <c r="M110" i="5"/>
  <c r="K110" i="5"/>
  <c r="S110" i="5"/>
  <c r="T110" i="5"/>
  <c r="R110" i="5"/>
  <c r="M109" i="5"/>
  <c r="K109" i="5"/>
  <c r="S109" i="5"/>
  <c r="R109" i="5"/>
  <c r="F29" i="11"/>
  <c r="M108" i="5"/>
  <c r="K108" i="5"/>
  <c r="S108" i="5"/>
  <c r="R108" i="5"/>
  <c r="F28" i="11"/>
  <c r="M107" i="5"/>
  <c r="K107" i="5"/>
  <c r="S107" i="5"/>
  <c r="R107" i="5"/>
  <c r="F27" i="11"/>
  <c r="K106" i="5"/>
  <c r="S106" i="5"/>
  <c r="R106" i="5"/>
  <c r="F26" i="11"/>
  <c r="M105" i="5"/>
  <c r="K105" i="5"/>
  <c r="S105" i="5"/>
  <c r="R105" i="5"/>
  <c r="F25" i="11"/>
  <c r="M104" i="5"/>
  <c r="K104" i="5"/>
  <c r="S104" i="5"/>
  <c r="R104" i="5"/>
  <c r="T104" i="5"/>
  <c r="F24" i="11"/>
  <c r="M103" i="5"/>
  <c r="K103" i="5"/>
  <c r="S103" i="5"/>
  <c r="R103" i="5"/>
  <c r="F30" i="11"/>
  <c r="M102" i="5"/>
  <c r="K102" i="5"/>
  <c r="S102" i="5"/>
  <c r="R102" i="5"/>
  <c r="M101" i="5"/>
  <c r="K101" i="5"/>
  <c r="S101" i="5"/>
  <c r="R101" i="5"/>
  <c r="M100" i="5"/>
  <c r="K100" i="5"/>
  <c r="S100" i="5"/>
  <c r="R100" i="5"/>
  <c r="K99" i="5"/>
  <c r="S99" i="5"/>
  <c r="R99" i="5"/>
  <c r="C45" i="11"/>
  <c r="B45" i="11"/>
  <c r="D30" i="11"/>
  <c r="B30" i="11"/>
  <c r="F15" i="11"/>
  <c r="E15" i="11"/>
  <c r="M98" i="5"/>
  <c r="K98" i="5"/>
  <c r="S98" i="5"/>
  <c r="R98" i="5"/>
  <c r="F29" i="10"/>
  <c r="F30" i="10"/>
  <c r="M97" i="5"/>
  <c r="K97" i="5"/>
  <c r="S97" i="5"/>
  <c r="R97" i="5"/>
  <c r="K96" i="5"/>
  <c r="K95" i="5"/>
  <c r="K94" i="5"/>
  <c r="K93" i="5"/>
  <c r="K92" i="5"/>
  <c r="K91" i="5"/>
  <c r="F19" i="9"/>
  <c r="F20" i="9"/>
  <c r="F21" i="9"/>
  <c r="F22" i="9"/>
  <c r="F23" i="9"/>
  <c r="F18" i="9"/>
  <c r="K90" i="5"/>
  <c r="K89" i="5"/>
  <c r="K88" i="5"/>
  <c r="F19" i="10"/>
  <c r="F20" i="10"/>
  <c r="F21" i="10"/>
  <c r="F22" i="10"/>
  <c r="F23" i="10"/>
  <c r="F24" i="10"/>
  <c r="F25" i="10"/>
  <c r="F26" i="10"/>
  <c r="F27" i="10"/>
  <c r="F28" i="10"/>
  <c r="F18" i="10"/>
  <c r="K87" i="5"/>
  <c r="K86" i="5"/>
  <c r="C45" i="10"/>
  <c r="B45" i="10"/>
  <c r="D30" i="10"/>
  <c r="B30" i="10"/>
  <c r="F15" i="10"/>
  <c r="E15" i="10"/>
  <c r="M85" i="5"/>
  <c r="M86" i="5"/>
  <c r="M87" i="5"/>
  <c r="M88" i="5"/>
  <c r="M89" i="5"/>
  <c r="M90" i="5"/>
  <c r="M91" i="5"/>
  <c r="M92" i="5"/>
  <c r="M95" i="5"/>
  <c r="M96" i="5"/>
  <c r="K85" i="5"/>
  <c r="S85" i="5"/>
  <c r="S86" i="5"/>
  <c r="S87" i="5"/>
  <c r="S88" i="5"/>
  <c r="S89" i="5"/>
  <c r="S90" i="5"/>
  <c r="T90" i="5"/>
  <c r="S91" i="5"/>
  <c r="S92" i="5"/>
  <c r="S93" i="5"/>
  <c r="S94" i="5"/>
  <c r="T94" i="5"/>
  <c r="S95" i="5"/>
  <c r="S96" i="5"/>
  <c r="R85" i="5"/>
  <c r="R86" i="5"/>
  <c r="R87" i="5"/>
  <c r="R88" i="5"/>
  <c r="R89" i="5"/>
  <c r="R90" i="5"/>
  <c r="R91" i="5"/>
  <c r="R92" i="5"/>
  <c r="R93" i="5"/>
  <c r="T93" i="5"/>
  <c r="R94" i="5"/>
  <c r="R95" i="5"/>
  <c r="R96" i="5"/>
  <c r="T96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T16" i="5"/>
  <c r="S17" i="5"/>
  <c r="S18" i="5"/>
  <c r="S19" i="5"/>
  <c r="S20" i="5"/>
  <c r="S21" i="5"/>
  <c r="S22" i="5"/>
  <c r="S23" i="5"/>
  <c r="S24" i="5"/>
  <c r="T24" i="5"/>
  <c r="S25" i="5"/>
  <c r="S26" i="5"/>
  <c r="S27" i="5"/>
  <c r="S28" i="5"/>
  <c r="S29" i="5"/>
  <c r="S30" i="5"/>
  <c r="S31" i="5"/>
  <c r="S32" i="5"/>
  <c r="T32" i="5"/>
  <c r="S33" i="5"/>
  <c r="S34" i="5"/>
  <c r="S35" i="5"/>
  <c r="S36" i="5"/>
  <c r="S37" i="5"/>
  <c r="S38" i="5"/>
  <c r="S39" i="5"/>
  <c r="S40" i="5"/>
  <c r="T40" i="5"/>
  <c r="S41" i="5"/>
  <c r="S42" i="5"/>
  <c r="S43" i="5"/>
  <c r="S44" i="5"/>
  <c r="S45" i="5"/>
  <c r="S46" i="5"/>
  <c r="S47" i="5"/>
  <c r="S48" i="5"/>
  <c r="T48" i="5"/>
  <c r="S49" i="5"/>
  <c r="S50" i="5"/>
  <c r="S51" i="5"/>
  <c r="S52" i="5"/>
  <c r="S53" i="5"/>
  <c r="S54" i="5"/>
  <c r="S55" i="5"/>
  <c r="S56" i="5"/>
  <c r="T56" i="5"/>
  <c r="S57" i="5"/>
  <c r="S58" i="5"/>
  <c r="S59" i="5"/>
  <c r="S60" i="5"/>
  <c r="S61" i="5"/>
  <c r="S62" i="5"/>
  <c r="S63" i="5"/>
  <c r="S64" i="5"/>
  <c r="T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80" i="5"/>
  <c r="S81" i="5"/>
  <c r="S82" i="5"/>
  <c r="S83" i="5"/>
  <c r="S84" i="5"/>
  <c r="R3" i="5"/>
  <c r="R4" i="5"/>
  <c r="R5" i="5"/>
  <c r="R6" i="5"/>
  <c r="R7" i="5"/>
  <c r="T7" i="5"/>
  <c r="R8" i="5"/>
  <c r="R9" i="5"/>
  <c r="R10" i="5"/>
  <c r="T10" i="5"/>
  <c r="R11" i="5"/>
  <c r="R12" i="5"/>
  <c r="R13" i="5"/>
  <c r="R14" i="5"/>
  <c r="T14" i="5"/>
  <c r="R15" i="5"/>
  <c r="R16" i="5"/>
  <c r="R17" i="5"/>
  <c r="R18" i="5"/>
  <c r="T18" i="5"/>
  <c r="R19" i="5"/>
  <c r="R20" i="5"/>
  <c r="R21" i="5"/>
  <c r="R22" i="5"/>
  <c r="T22" i="5"/>
  <c r="R23" i="5"/>
  <c r="R24" i="5"/>
  <c r="R25" i="5"/>
  <c r="R26" i="5"/>
  <c r="T26" i="5"/>
  <c r="R27" i="5"/>
  <c r="R28" i="5"/>
  <c r="R29" i="5"/>
  <c r="R30" i="5"/>
  <c r="T30" i="5"/>
  <c r="R31" i="5"/>
  <c r="R32" i="5"/>
  <c r="R33" i="5"/>
  <c r="R34" i="5"/>
  <c r="T34" i="5"/>
  <c r="R35" i="5"/>
  <c r="R36" i="5"/>
  <c r="R37" i="5"/>
  <c r="R38" i="5"/>
  <c r="T38" i="5"/>
  <c r="R39" i="5"/>
  <c r="R40" i="5"/>
  <c r="R41" i="5"/>
  <c r="R42" i="5"/>
  <c r="T42" i="5"/>
  <c r="R43" i="5"/>
  <c r="R44" i="5"/>
  <c r="R45" i="5"/>
  <c r="R46" i="5"/>
  <c r="T46" i="5"/>
  <c r="R47" i="5"/>
  <c r="R48" i="5"/>
  <c r="R49" i="5"/>
  <c r="R50" i="5"/>
  <c r="T50" i="5"/>
  <c r="R51" i="5"/>
  <c r="R52" i="5"/>
  <c r="R53" i="5"/>
  <c r="R54" i="5"/>
  <c r="T54" i="5"/>
  <c r="R55" i="5"/>
  <c r="R56" i="5"/>
  <c r="R57" i="5"/>
  <c r="R58" i="5"/>
  <c r="T58" i="5"/>
  <c r="R59" i="5"/>
  <c r="R60" i="5"/>
  <c r="R61" i="5"/>
  <c r="R62" i="5"/>
  <c r="T62" i="5"/>
  <c r="R63" i="5"/>
  <c r="R64" i="5"/>
  <c r="R65" i="5"/>
  <c r="R66" i="5"/>
  <c r="T66" i="5"/>
  <c r="R67" i="5"/>
  <c r="R68" i="5"/>
  <c r="R69" i="5"/>
  <c r="R70" i="5"/>
  <c r="T70" i="5"/>
  <c r="R71" i="5"/>
  <c r="R72" i="5"/>
  <c r="R73" i="5"/>
  <c r="R74" i="5"/>
  <c r="T74" i="5"/>
  <c r="R75" i="5"/>
  <c r="R76" i="5"/>
  <c r="R77" i="5"/>
  <c r="R78" i="5"/>
  <c r="T78" i="5"/>
  <c r="R79" i="5"/>
  <c r="R80" i="5"/>
  <c r="R81" i="5"/>
  <c r="R82" i="5"/>
  <c r="T82" i="5"/>
  <c r="R83" i="5"/>
  <c r="R84" i="5"/>
  <c r="S2" i="5"/>
  <c r="R2" i="5"/>
  <c r="T2" i="5"/>
  <c r="M80" i="5"/>
  <c r="F24" i="9"/>
  <c r="F25" i="9"/>
  <c r="F26" i="9"/>
  <c r="F27" i="9"/>
  <c r="F28" i="9"/>
  <c r="F29" i="9"/>
  <c r="F30" i="9"/>
  <c r="K74" i="5"/>
  <c r="M75" i="5"/>
  <c r="M76" i="5"/>
  <c r="M77" i="5"/>
  <c r="M78" i="5"/>
  <c r="M79" i="5"/>
  <c r="M83" i="5"/>
  <c r="M84" i="5"/>
  <c r="M74" i="5"/>
  <c r="F29" i="8"/>
  <c r="C45" i="9"/>
  <c r="B45" i="9"/>
  <c r="B45" i="8"/>
  <c r="C45" i="8"/>
  <c r="D30" i="9"/>
  <c r="B30" i="9"/>
  <c r="F15" i="9"/>
  <c r="E15" i="9"/>
  <c r="F28" i="8"/>
  <c r="F27" i="8"/>
  <c r="F26" i="8"/>
  <c r="F25" i="8"/>
  <c r="F24" i="8"/>
  <c r="F23" i="8"/>
  <c r="K75" i="5"/>
  <c r="K76" i="5"/>
  <c r="K77" i="5"/>
  <c r="K78" i="5"/>
  <c r="K79" i="5"/>
  <c r="K80" i="5"/>
  <c r="K81" i="5"/>
  <c r="K82" i="5"/>
  <c r="K83" i="5"/>
  <c r="K84" i="5"/>
  <c r="K3" i="5"/>
  <c r="U3" i="5"/>
  <c r="K4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U12" i="5"/>
  <c r="K13" i="5"/>
  <c r="U13" i="5"/>
  <c r="K14" i="5"/>
  <c r="U14" i="5"/>
  <c r="K15" i="5"/>
  <c r="U15" i="5"/>
  <c r="K16" i="5"/>
  <c r="U16" i="5"/>
  <c r="K17" i="5"/>
  <c r="U17" i="5"/>
  <c r="K18" i="5"/>
  <c r="U18" i="5"/>
  <c r="K19" i="5"/>
  <c r="U19" i="5"/>
  <c r="K20" i="5"/>
  <c r="U20" i="5"/>
  <c r="K21" i="5"/>
  <c r="U21" i="5"/>
  <c r="K22" i="5"/>
  <c r="U22" i="5"/>
  <c r="K23" i="5"/>
  <c r="U23" i="5"/>
  <c r="K24" i="5"/>
  <c r="U24" i="5"/>
  <c r="K25" i="5"/>
  <c r="U25" i="5"/>
  <c r="K26" i="5"/>
  <c r="U26" i="5"/>
  <c r="K27" i="5"/>
  <c r="U27" i="5"/>
  <c r="K28" i="5"/>
  <c r="U28" i="5"/>
  <c r="K29" i="5"/>
  <c r="U29" i="5"/>
  <c r="K30" i="5"/>
  <c r="U30" i="5"/>
  <c r="K31" i="5"/>
  <c r="U31" i="5"/>
  <c r="K32" i="5"/>
  <c r="U32" i="5"/>
  <c r="K33" i="5"/>
  <c r="U33" i="5"/>
  <c r="K34" i="5"/>
  <c r="U34" i="5"/>
  <c r="K35" i="5"/>
  <c r="U35" i="5"/>
  <c r="K36" i="5"/>
  <c r="U36" i="5"/>
  <c r="K37" i="5"/>
  <c r="U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2" i="5"/>
  <c r="U2" i="5"/>
  <c r="F22" i="8"/>
  <c r="M67" i="5"/>
  <c r="M68" i="5"/>
  <c r="M66" i="5"/>
  <c r="F21" i="8"/>
  <c r="F20" i="8"/>
  <c r="F19" i="8"/>
  <c r="F18" i="8"/>
  <c r="F29" i="7"/>
  <c r="F45" i="8"/>
  <c r="E45" i="8"/>
  <c r="F30" i="8"/>
  <c r="D30" i="8"/>
  <c r="B30" i="8"/>
  <c r="F15" i="8"/>
  <c r="E15" i="8"/>
  <c r="F28" i="7"/>
  <c r="F27" i="7"/>
  <c r="F26" i="7"/>
  <c r="F25" i="7"/>
  <c r="F24" i="7"/>
  <c r="F23" i="7"/>
  <c r="F22" i="7"/>
  <c r="B45" i="4"/>
  <c r="D45" i="4"/>
  <c r="B45" i="3"/>
  <c r="D45" i="3"/>
  <c r="B45" i="2"/>
  <c r="F21" i="7"/>
  <c r="F20" i="7"/>
  <c r="F19" i="7"/>
  <c r="F18" i="7"/>
  <c r="F29" i="1"/>
  <c r="F53" i="7"/>
  <c r="E53" i="7"/>
  <c r="C45" i="7"/>
  <c r="B45" i="7"/>
  <c r="F30" i="7"/>
  <c r="D30" i="7"/>
  <c r="B30" i="7"/>
  <c r="F15" i="7"/>
  <c r="E15" i="7"/>
  <c r="F15" i="1"/>
  <c r="E15" i="1"/>
  <c r="F28" i="1"/>
  <c r="F27" i="1"/>
  <c r="C45" i="1"/>
  <c r="F26" i="1"/>
  <c r="E51" i="1"/>
  <c r="F51" i="1"/>
  <c r="F25" i="1"/>
  <c r="F24" i="1"/>
  <c r="F23" i="1"/>
  <c r="F22" i="1"/>
  <c r="F21" i="1"/>
  <c r="F20" i="1"/>
  <c r="B30" i="1"/>
  <c r="D30" i="1"/>
  <c r="B45" i="1"/>
  <c r="F19" i="1"/>
  <c r="F18" i="1"/>
  <c r="F30" i="4"/>
  <c r="E30" i="4"/>
  <c r="F15" i="4"/>
  <c r="E15" i="4"/>
  <c r="F30" i="3"/>
  <c r="E30" i="3"/>
  <c r="F15" i="3"/>
  <c r="E15" i="3"/>
  <c r="D45" i="2"/>
  <c r="F30" i="2"/>
  <c r="E30" i="2"/>
  <c r="F15" i="2"/>
  <c r="E15" i="2"/>
  <c r="F30" i="1"/>
  <c r="M71" i="5"/>
  <c r="M73" i="5"/>
  <c r="M72" i="5"/>
  <c r="T85" i="5"/>
  <c r="T88" i="5"/>
  <c r="T89" i="5"/>
  <c r="T65" i="5"/>
  <c r="T63" i="5"/>
  <c r="T59" i="5"/>
  <c r="T57" i="5"/>
  <c r="T55" i="5"/>
  <c r="T51" i="5"/>
  <c r="T49" i="5"/>
  <c r="T47" i="5"/>
  <c r="T43" i="5"/>
  <c r="T41" i="5"/>
  <c r="T39" i="5"/>
  <c r="T35" i="5"/>
  <c r="T33" i="5"/>
  <c r="T31" i="5"/>
  <c r="T27" i="5"/>
  <c r="T25" i="5"/>
  <c r="T23" i="5"/>
  <c r="T19" i="5"/>
  <c r="T17" i="5"/>
  <c r="T15" i="5"/>
  <c r="T11" i="5"/>
  <c r="T60" i="5"/>
  <c r="T52" i="5"/>
  <c r="T44" i="5"/>
  <c r="T36" i="5"/>
  <c r="T28" i="5"/>
  <c r="T20" i="5"/>
  <c r="T12" i="5"/>
  <c r="T98" i="5"/>
  <c r="T83" i="5"/>
  <c r="T75" i="5"/>
  <c r="T71" i="5"/>
  <c r="T67" i="5"/>
  <c r="T3" i="5"/>
  <c r="T84" i="5"/>
  <c r="T92" i="5"/>
  <c r="T86" i="5"/>
  <c r="T105" i="5"/>
  <c r="Q107" i="5"/>
  <c r="Q114" i="5"/>
  <c r="L13" i="17"/>
  <c r="L7" i="17"/>
  <c r="L17" i="17"/>
  <c r="T116" i="5"/>
  <c r="T115" i="5"/>
  <c r="T109" i="5"/>
  <c r="Q120" i="5"/>
  <c r="T127" i="5"/>
  <c r="Q124" i="5"/>
  <c r="T108" i="5"/>
  <c r="T76" i="5"/>
  <c r="T72" i="5"/>
  <c r="T68" i="5"/>
  <c r="T8" i="5"/>
  <c r="T4" i="5"/>
  <c r="Q113" i="5"/>
  <c r="T69" i="5"/>
  <c r="T61" i="5"/>
  <c r="T53" i="5"/>
  <c r="T45" i="5"/>
  <c r="T97" i="5"/>
  <c r="T99" i="5"/>
  <c r="T103" i="5"/>
  <c r="Q130" i="5"/>
  <c r="Q108" i="5"/>
  <c r="Q111" i="5"/>
  <c r="Q119" i="5"/>
  <c r="T81" i="5"/>
  <c r="T77" i="5"/>
  <c r="T73" i="5"/>
  <c r="T37" i="5"/>
  <c r="T29" i="5"/>
  <c r="T21" i="5"/>
  <c r="T13" i="5"/>
  <c r="T9" i="5"/>
  <c r="T5" i="5"/>
  <c r="T95" i="5"/>
  <c r="T91" i="5"/>
  <c r="T101" i="5"/>
  <c r="T102" i="5"/>
  <c r="T128" i="5"/>
  <c r="T79" i="5"/>
  <c r="T6" i="5"/>
  <c r="T120" i="5"/>
  <c r="T123" i="5"/>
  <c r="T124" i="5"/>
  <c r="T106" i="5"/>
  <c r="T107" i="5"/>
  <c r="T122" i="5"/>
  <c r="Q125" i="5"/>
  <c r="T126" i="5"/>
  <c r="T129" i="5"/>
  <c r="Q131" i="5"/>
  <c r="T132" i="5"/>
  <c r="T87" i="5"/>
  <c r="Q123" i="5"/>
  <c r="Q132" i="5"/>
  <c r="Q115" i="5"/>
  <c r="Q122" i="5"/>
  <c r="Q126" i="5"/>
  <c r="Q112" i="5"/>
  <c r="T100" i="5"/>
  <c r="T111" i="5"/>
  <c r="T112" i="5"/>
  <c r="T125" i="5"/>
  <c r="Q128" i="5"/>
  <c r="Q129" i="5"/>
  <c r="T130" i="5"/>
  <c r="T131" i="5"/>
  <c r="N35" i="14" l="1"/>
  <c r="N16" i="14"/>
</calcChain>
</file>

<file path=xl/comments1.xml><?xml version="1.0" encoding="utf-8"?>
<comments xmlns="http://schemas.openxmlformats.org/spreadsheetml/2006/main">
  <authors>
    <author>梁鐘聲</author>
  </authors>
  <commentList>
    <comment ref="AA2" authorId="0">
      <text>
        <r>
          <rPr>
            <b/>
            <sz val="9"/>
            <color indexed="81"/>
            <rFont val="細明體"/>
            <family val="3"/>
            <charset val="136"/>
          </rPr>
          <t>梁鐘聲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<sst xmlns="http://schemas.openxmlformats.org/spreadsheetml/2006/main" count="1376" uniqueCount="517">
  <si>
    <t>最高需量</t>
  </si>
  <si>
    <t>功率因數</t>
  </si>
  <si>
    <t>用電度數</t>
  </si>
  <si>
    <t>用電電費</t>
  </si>
  <si>
    <t>487KW</t>
  </si>
  <si>
    <t>契約容量</t>
    <phoneticPr fontId="1" type="noConversion"/>
  </si>
  <si>
    <t>年月份</t>
    <phoneticPr fontId="1" type="noConversion"/>
  </si>
  <si>
    <t>537kw</t>
    <phoneticPr fontId="1" type="noConversion"/>
  </si>
  <si>
    <t>普通用水</t>
    <phoneticPr fontId="1" type="noConversion"/>
  </si>
  <si>
    <t>246kw</t>
  </si>
  <si>
    <t>合計</t>
    <phoneticPr fontId="1" type="noConversion"/>
  </si>
  <si>
    <t>用水種別</t>
    <phoneticPr fontId="1" type="noConversion"/>
  </si>
  <si>
    <t>工作區</t>
    <phoneticPr fontId="1" type="noConversion"/>
  </si>
  <si>
    <t>水表 口徑</t>
    <phoneticPr fontId="1" type="noConversion"/>
  </si>
  <si>
    <t>用水度數</t>
    <phoneticPr fontId="1" type="noConversion"/>
  </si>
  <si>
    <t>用水水費</t>
    <phoneticPr fontId="1" type="noConversion"/>
  </si>
  <si>
    <t>數   量</t>
    <phoneticPr fontId="1" type="noConversion"/>
  </si>
  <si>
    <t>208KW</t>
    <phoneticPr fontId="1" type="noConversion"/>
  </si>
  <si>
    <t>212KW</t>
    <phoneticPr fontId="1" type="noConversion"/>
  </si>
  <si>
    <t>206KW</t>
    <phoneticPr fontId="1" type="noConversion"/>
  </si>
  <si>
    <t>217KW</t>
    <phoneticPr fontId="1" type="noConversion"/>
  </si>
  <si>
    <t>529KW</t>
    <phoneticPr fontId="1" type="noConversion"/>
  </si>
  <si>
    <t>484KW</t>
    <phoneticPr fontId="1" type="noConversion"/>
  </si>
  <si>
    <t>617KW</t>
    <phoneticPr fontId="1" type="noConversion"/>
  </si>
  <si>
    <t>280KW</t>
    <phoneticPr fontId="1" type="noConversion"/>
  </si>
  <si>
    <t>369KW</t>
    <phoneticPr fontId="1" type="noConversion"/>
  </si>
  <si>
    <t>521kw</t>
    <phoneticPr fontId="1" type="noConversion"/>
  </si>
  <si>
    <t>385kw</t>
    <phoneticPr fontId="1" type="noConversion"/>
  </si>
  <si>
    <t>240KW</t>
    <phoneticPr fontId="1" type="noConversion"/>
  </si>
  <si>
    <t>216KW</t>
    <phoneticPr fontId="1" type="noConversion"/>
  </si>
  <si>
    <t>259KW</t>
    <phoneticPr fontId="1" type="noConversion"/>
  </si>
  <si>
    <t>166KW</t>
    <phoneticPr fontId="1" type="noConversion"/>
  </si>
  <si>
    <t>465KW</t>
    <phoneticPr fontId="1" type="noConversion"/>
  </si>
  <si>
    <t>680KW</t>
    <phoneticPr fontId="1" type="noConversion"/>
  </si>
  <si>
    <t>609KW</t>
    <phoneticPr fontId="1" type="noConversion"/>
  </si>
  <si>
    <t>180KW</t>
    <phoneticPr fontId="1" type="noConversion"/>
  </si>
  <si>
    <t>513kw</t>
    <phoneticPr fontId="1" type="noConversion"/>
  </si>
  <si>
    <t>496kw</t>
    <phoneticPr fontId="1" type="noConversion"/>
  </si>
  <si>
    <t>243KW</t>
    <phoneticPr fontId="1" type="noConversion"/>
  </si>
  <si>
    <t>243KW</t>
    <phoneticPr fontId="1" type="noConversion"/>
  </si>
  <si>
    <t>224KW</t>
    <phoneticPr fontId="1" type="noConversion"/>
  </si>
  <si>
    <t>244KW</t>
    <phoneticPr fontId="1" type="noConversion"/>
  </si>
  <si>
    <t>276KW</t>
    <phoneticPr fontId="1" type="noConversion"/>
  </si>
  <si>
    <t>339kw</t>
    <phoneticPr fontId="1" type="noConversion"/>
  </si>
  <si>
    <t>355kw</t>
    <phoneticPr fontId="1" type="noConversion"/>
  </si>
  <si>
    <t>年份</t>
    <phoneticPr fontId="11" type="noConversion"/>
  </si>
  <si>
    <t>月份</t>
    <phoneticPr fontId="11" type="noConversion"/>
  </si>
  <si>
    <t>經常
(尖峰)
契約容量
(KW)</t>
    <phoneticPr fontId="11" type="noConversion"/>
  </si>
  <si>
    <t>經常
(尖峰)
最高需量
(KW)</t>
    <phoneticPr fontId="11" type="noConversion"/>
  </si>
  <si>
    <t>功率
因數</t>
    <phoneticPr fontId="11" type="noConversion"/>
  </si>
  <si>
    <t>離峰
用電度數
(度)</t>
    <phoneticPr fontId="11" type="noConversion"/>
  </si>
  <si>
    <t>一段超約
計費</t>
    <phoneticPr fontId="1" type="noConversion"/>
  </si>
  <si>
    <t>二段超約
計費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</si>
  <si>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</si>
  <si>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</si>
  <si>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</si>
  <si>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</si>
  <si>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</si>
  <si>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</si>
  <si>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</si>
  <si>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</si>
  <si>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</si>
  <si>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</si>
  <si>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  <phoneticPr fontId="11" type="noConversion"/>
  </si>
  <si>
    <t>2</t>
  </si>
  <si>
    <t>11</t>
    <phoneticPr fontId="11" type="noConversion"/>
  </si>
  <si>
    <t>12</t>
    <phoneticPr fontId="11" type="noConversion"/>
  </si>
  <si>
    <t>2</t>
    <phoneticPr fontId="11" type="noConversion"/>
  </si>
  <si>
    <t>8</t>
    <phoneticPr fontId="1" type="noConversion"/>
  </si>
  <si>
    <t>9</t>
    <phoneticPr fontId="1" type="noConversion"/>
  </si>
  <si>
    <t>10</t>
    <phoneticPr fontId="1" type="noConversion"/>
  </si>
  <si>
    <t>55kw</t>
    <phoneticPr fontId="1" type="noConversion"/>
  </si>
  <si>
    <r>
      <t>300</t>
    </r>
    <r>
      <rPr>
        <sz val="12"/>
        <rFont val="標楷體"/>
        <family val="4"/>
        <charset val="136"/>
      </rPr>
      <t>KW</t>
    </r>
    <phoneticPr fontId="1" type="noConversion"/>
  </si>
  <si>
    <t>24kw</t>
    <phoneticPr fontId="1" type="noConversion"/>
  </si>
  <si>
    <r>
      <t>500</t>
    </r>
    <r>
      <rPr>
        <sz val="12"/>
        <rFont val="標楷體"/>
        <family val="4"/>
        <charset val="136"/>
      </rPr>
      <t>KW</t>
    </r>
    <phoneticPr fontId="1" type="noConversion"/>
  </si>
  <si>
    <t>265kw</t>
    <phoneticPr fontId="1" type="noConversion"/>
  </si>
  <si>
    <r>
      <t>500</t>
    </r>
    <r>
      <rPr>
        <sz val="12"/>
        <rFont val="標楷體"/>
        <family val="4"/>
        <charset val="136"/>
      </rPr>
      <t>KW</t>
    </r>
    <phoneticPr fontId="1" type="noConversion"/>
  </si>
  <si>
    <t>266kw</t>
    <phoneticPr fontId="1" type="noConversion"/>
  </si>
  <si>
    <r>
      <t xml:space="preserve">0913   </t>
    </r>
    <r>
      <rPr>
        <sz val="12"/>
        <rFont val="標楷體"/>
        <family val="4"/>
        <charset val="136"/>
      </rPr>
      <t>69000</t>
    </r>
    <phoneticPr fontId="1" type="noConversion"/>
  </si>
  <si>
    <r>
      <t xml:space="preserve">0918   </t>
    </r>
    <r>
      <rPr>
        <sz val="12"/>
        <rFont val="標楷體"/>
        <family val="4"/>
        <charset val="136"/>
      </rPr>
      <t>69000</t>
    </r>
    <phoneticPr fontId="1" type="noConversion"/>
  </si>
  <si>
    <r>
      <t xml:space="preserve">1020   </t>
    </r>
    <r>
      <rPr>
        <sz val="12"/>
        <rFont val="標楷體"/>
        <family val="4"/>
        <charset val="136"/>
      </rPr>
      <t>55750</t>
    </r>
    <phoneticPr fontId="1" type="noConversion"/>
  </si>
  <si>
    <t>1106   48500</t>
    <phoneticPr fontId="1" type="noConversion"/>
  </si>
  <si>
    <t>1124   42000</t>
    <phoneticPr fontId="1" type="noConversion"/>
  </si>
  <si>
    <t>1204   41750</t>
    <phoneticPr fontId="1" type="noConversion"/>
  </si>
  <si>
    <t>292kw</t>
    <phoneticPr fontId="1" type="noConversion"/>
  </si>
  <si>
    <t>1219 40500</t>
    <phoneticPr fontId="1" type="noConversion"/>
  </si>
  <si>
    <t>1231  41250</t>
    <phoneticPr fontId="1" type="noConversion"/>
  </si>
  <si>
    <t>購油日 價</t>
    <phoneticPr fontId="1" type="noConversion"/>
  </si>
  <si>
    <t>11</t>
    <phoneticPr fontId="1" type="noConversion"/>
  </si>
  <si>
    <t>12</t>
    <phoneticPr fontId="1" type="noConversion"/>
  </si>
  <si>
    <t xml:space="preserve">購油日 </t>
    <phoneticPr fontId="1" type="noConversion"/>
  </si>
  <si>
    <t>1</t>
    <phoneticPr fontId="1" type="noConversion"/>
  </si>
  <si>
    <t>2</t>
    <phoneticPr fontId="1" type="noConversion"/>
  </si>
  <si>
    <t>周六半尖峰用電度數(度)</t>
    <phoneticPr fontId="11" type="noConversion"/>
  </si>
  <si>
    <t>尖峰
用電度數(度)</t>
    <phoneticPr fontId="1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</si>
  <si>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</si>
  <si>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</si>
  <si>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</si>
  <si>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</si>
  <si>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</si>
  <si>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2</t>
    <phoneticPr fontId="1" type="noConversion"/>
  </si>
  <si>
    <t xml:space="preserve"> 金  額</t>
    <phoneticPr fontId="1" type="noConversion"/>
  </si>
  <si>
    <t>宿舍用水量</t>
    <phoneticPr fontId="1" type="noConversion"/>
  </si>
  <si>
    <t>教學、行政用水量</t>
    <phoneticPr fontId="1" type="noConversion"/>
  </si>
  <si>
    <t>01、09</t>
    <phoneticPr fontId="1" type="noConversion"/>
  </si>
  <si>
    <t>02、23</t>
    <phoneticPr fontId="1" type="noConversion"/>
  </si>
  <si>
    <t>03、06</t>
    <phoneticPr fontId="1" type="noConversion"/>
  </si>
  <si>
    <t>03、27</t>
    <phoneticPr fontId="1" type="noConversion"/>
  </si>
  <si>
    <t xml:space="preserve"> 公 升 數</t>
    <phoneticPr fontId="1" type="noConversion"/>
  </si>
  <si>
    <t>04、10</t>
    <phoneticPr fontId="1" type="noConversion"/>
  </si>
  <si>
    <t>04、27</t>
    <phoneticPr fontId="1" type="noConversion"/>
  </si>
  <si>
    <t>05、08</t>
    <phoneticPr fontId="1" type="noConversion"/>
  </si>
  <si>
    <t>06、02</t>
    <phoneticPr fontId="1" type="noConversion"/>
  </si>
  <si>
    <t>06、12</t>
    <phoneticPr fontId="1" type="noConversion"/>
  </si>
  <si>
    <t>09、16</t>
    <phoneticPr fontId="1" type="noConversion"/>
  </si>
  <si>
    <t>數  量</t>
    <phoneticPr fontId="1" type="noConversion"/>
  </si>
  <si>
    <t>03、20</t>
    <phoneticPr fontId="1" type="noConversion"/>
  </si>
  <si>
    <t>1</t>
    <phoneticPr fontId="1" type="noConversion"/>
  </si>
  <si>
    <t>10、06</t>
    <phoneticPr fontId="1" type="noConversion"/>
  </si>
  <si>
    <t>10、16</t>
    <phoneticPr fontId="1" type="noConversion"/>
  </si>
  <si>
    <t>11、04</t>
    <phoneticPr fontId="1" type="noConversion"/>
  </si>
  <si>
    <t>11、17</t>
    <phoneticPr fontId="1" type="noConversion"/>
  </si>
  <si>
    <t>11、30</t>
    <phoneticPr fontId="1" type="noConversion"/>
  </si>
  <si>
    <t>12、15</t>
    <phoneticPr fontId="1" type="noConversion"/>
  </si>
  <si>
    <t>12、23</t>
    <phoneticPr fontId="1" type="noConversion"/>
  </si>
  <si>
    <t>01、06</t>
    <phoneticPr fontId="1" type="noConversion"/>
  </si>
  <si>
    <t>02、05</t>
    <phoneticPr fontId="1" type="noConversion"/>
  </si>
  <si>
    <t>03、02</t>
    <phoneticPr fontId="1" type="noConversion"/>
  </si>
  <si>
    <t>03、12</t>
    <phoneticPr fontId="1" type="noConversion"/>
  </si>
  <si>
    <t>03、23</t>
    <phoneticPr fontId="1" type="noConversion"/>
  </si>
  <si>
    <t>學校用電電  費</t>
    <phoneticPr fontId="1" type="noConversion"/>
  </si>
  <si>
    <t>餐廳用電電  費</t>
    <phoneticPr fontId="1" type="noConversion"/>
  </si>
  <si>
    <t>04、03</t>
    <phoneticPr fontId="1" type="noConversion"/>
  </si>
  <si>
    <t>04、19</t>
    <phoneticPr fontId="1" type="noConversion"/>
  </si>
  <si>
    <t>04、30</t>
    <phoneticPr fontId="1" type="noConversion"/>
  </si>
  <si>
    <t>金  額</t>
    <phoneticPr fontId="1" type="noConversion"/>
  </si>
  <si>
    <t>數 量</t>
    <phoneticPr fontId="1" type="noConversion"/>
  </si>
  <si>
    <t>金 額</t>
    <phoneticPr fontId="1" type="noConversion"/>
  </si>
  <si>
    <t>金   額</t>
    <phoneticPr fontId="1" type="noConversion"/>
  </si>
  <si>
    <t>05、11</t>
    <phoneticPr fontId="1" type="noConversion"/>
  </si>
  <si>
    <t>05、26</t>
    <phoneticPr fontId="1" type="noConversion"/>
  </si>
  <si>
    <t>06、09</t>
    <phoneticPr fontId="1" type="noConversion"/>
  </si>
  <si>
    <t>06、19</t>
    <phoneticPr fontId="1" type="noConversion"/>
  </si>
  <si>
    <t>09、17</t>
    <phoneticPr fontId="1" type="noConversion"/>
  </si>
  <si>
    <t>餐冷氣×60倍</t>
    <phoneticPr fontId="1" type="noConversion"/>
  </si>
  <si>
    <t>10、05</t>
    <phoneticPr fontId="1" type="noConversion"/>
  </si>
  <si>
    <t>10、18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</si>
  <si>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</si>
  <si>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</si>
  <si>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</si>
  <si>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</si>
  <si>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</si>
  <si>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</si>
  <si>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10、30</t>
    <phoneticPr fontId="1" type="noConversion"/>
  </si>
  <si>
    <t>11、11</t>
    <phoneticPr fontId="1" type="noConversion"/>
  </si>
  <si>
    <t>11、22</t>
    <phoneticPr fontId="1" type="noConversion"/>
  </si>
  <si>
    <t>12、03</t>
    <phoneticPr fontId="1" type="noConversion"/>
  </si>
  <si>
    <t>12、18</t>
    <phoneticPr fontId="1" type="noConversion"/>
  </si>
  <si>
    <t>01、10</t>
    <phoneticPr fontId="1" type="noConversion"/>
  </si>
  <si>
    <t>12月</t>
    <phoneticPr fontId="1" type="noConversion"/>
  </si>
  <si>
    <t>02、11</t>
    <phoneticPr fontId="1" type="noConversion"/>
  </si>
  <si>
    <t>02、27</t>
    <phoneticPr fontId="1" type="noConversion"/>
  </si>
  <si>
    <t>合計m3</t>
    <phoneticPr fontId="1" type="noConversion"/>
  </si>
  <si>
    <t>合計m3</t>
    <phoneticPr fontId="1" type="noConversion"/>
  </si>
  <si>
    <t xml:space="preserve">購 油 日 </t>
    <phoneticPr fontId="1" type="noConversion"/>
  </si>
  <si>
    <t>04、08</t>
    <phoneticPr fontId="1" type="noConversion"/>
  </si>
  <si>
    <t xml:space="preserve"> 合 計</t>
    <phoneticPr fontId="1" type="noConversion"/>
  </si>
  <si>
    <t xml:space="preserve"> 合 計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</si>
  <si>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</si>
  <si>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</si>
  <si>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</si>
  <si>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</si>
  <si>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</si>
  <si>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</si>
  <si>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</si>
  <si>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</si>
  <si>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</si>
  <si>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餐廳冷氣電表讀數×60倍</t>
    <phoneticPr fontId="1" type="noConversion"/>
  </si>
  <si>
    <t>500KW</t>
    <phoneticPr fontId="1" type="noConversion"/>
  </si>
  <si>
    <t>800KW</t>
    <phoneticPr fontId="1" type="noConversion"/>
  </si>
  <si>
    <r>
      <t xml:space="preserve">  </t>
    </r>
    <r>
      <rPr>
        <sz val="16"/>
        <rFont val="標楷體"/>
        <family val="4"/>
        <charset val="136"/>
      </rPr>
      <t>新生醫專九十五年用電紀錄表</t>
    </r>
    <phoneticPr fontId="1" type="noConversion"/>
  </si>
  <si>
    <t xml:space="preserve">  新生醫專九十五年用水紀錄表</t>
    <phoneticPr fontId="1" type="noConversion"/>
  </si>
  <si>
    <t xml:space="preserve">  新生醫專九十五年用油紀錄表</t>
    <phoneticPr fontId="1" type="noConversion"/>
  </si>
  <si>
    <r>
      <t xml:space="preserve">  </t>
    </r>
    <r>
      <rPr>
        <sz val="16"/>
        <rFont val="標楷體"/>
        <family val="4"/>
        <charset val="136"/>
      </rPr>
      <t>新生醫專九十六年用電紀錄表</t>
    </r>
    <phoneticPr fontId="1" type="noConversion"/>
  </si>
  <si>
    <t xml:space="preserve"> 新生醫專九十六年用水紀錄表</t>
    <phoneticPr fontId="1" type="noConversion"/>
  </si>
  <si>
    <t xml:space="preserve"> 新生醫專九十六年用油紀錄表</t>
    <phoneticPr fontId="1" type="noConversion"/>
  </si>
  <si>
    <r>
      <t xml:space="preserve"> 新生醫專</t>
    </r>
    <r>
      <rPr>
        <sz val="16"/>
        <rFont val="標楷體"/>
        <family val="4"/>
        <charset val="136"/>
      </rPr>
      <t>九十七年用電紀錄表</t>
    </r>
    <phoneticPr fontId="1" type="noConversion"/>
  </si>
  <si>
    <t xml:space="preserve"> 新生醫專九十七年用油紀錄表</t>
    <phoneticPr fontId="1" type="noConversion"/>
  </si>
  <si>
    <t>新生醫專九十七年用水紀錄表</t>
    <phoneticPr fontId="1" type="noConversion"/>
  </si>
  <si>
    <t>新生醫專九十八年用油紀錄表</t>
    <phoneticPr fontId="1" type="noConversion"/>
  </si>
  <si>
    <t xml:space="preserve"> 新生醫專九十八年用水紀錄表</t>
    <phoneticPr fontId="1" type="noConversion"/>
  </si>
  <si>
    <t xml:space="preserve"> 新生醫專九十八年用電紀錄表</t>
    <phoneticPr fontId="1" type="noConversion"/>
  </si>
  <si>
    <t>新生醫專九十九年用電紀錄表</t>
    <phoneticPr fontId="1" type="noConversion"/>
  </si>
  <si>
    <t>新生醫專九十九年用水紀錄表</t>
    <phoneticPr fontId="1" type="noConversion"/>
  </si>
  <si>
    <t>新生醫專九十九年用油紀錄表</t>
    <phoneticPr fontId="1" type="noConversion"/>
  </si>
  <si>
    <t>新生醫專一百年用電紀錄表</t>
    <phoneticPr fontId="1" type="noConversion"/>
  </si>
  <si>
    <t xml:space="preserve"> 新生醫專一百年用水紀錄表</t>
    <phoneticPr fontId="1" type="noConversion"/>
  </si>
  <si>
    <t xml:space="preserve"> 新生醫專一百年用油紀錄表</t>
    <phoneticPr fontId="1" type="noConversion"/>
  </si>
  <si>
    <t>新生醫專一0一年用油紀錄表</t>
    <phoneticPr fontId="1" type="noConversion"/>
  </si>
  <si>
    <t xml:space="preserve"> 新生醫專一0一年用水紀錄表</t>
    <phoneticPr fontId="1" type="noConversion"/>
  </si>
  <si>
    <t>新生醫專一0一年用電紀錄表</t>
    <phoneticPr fontId="1" type="noConversion"/>
  </si>
  <si>
    <t>600KW</t>
    <phoneticPr fontId="1" type="noConversion"/>
  </si>
  <si>
    <t>當月電費(付台電)</t>
    <phoneticPr fontId="1" type="noConversion"/>
  </si>
  <si>
    <t>離峰用電總度數</t>
    <phoneticPr fontId="1" type="noConversion"/>
  </si>
  <si>
    <t>尖峰用電總度數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</si>
  <si>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</si>
  <si>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</si>
  <si>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</si>
  <si>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</si>
  <si>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</si>
  <si>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</si>
  <si>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</si>
  <si>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</si>
  <si>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新生醫專一0二年用電紀錄表</t>
    <phoneticPr fontId="1" type="noConversion"/>
  </si>
  <si>
    <t xml:space="preserve"> 新生醫專一0二年用水紀錄表</t>
    <phoneticPr fontId="1" type="noConversion"/>
  </si>
  <si>
    <t>新生醫專一0二年用油紀錄表</t>
    <phoneticPr fontId="1" type="noConversion"/>
  </si>
  <si>
    <t>熱泵開始使用</t>
    <phoneticPr fontId="1" type="noConversion"/>
  </si>
  <si>
    <r>
      <t>較去年同期增減度(</t>
    </r>
    <r>
      <rPr>
        <b/>
        <sz val="11"/>
        <color indexed="10"/>
        <rFont val="標楷體"/>
        <family val="4"/>
        <charset val="136"/>
      </rPr>
      <t>紅為減</t>
    </r>
    <r>
      <rPr>
        <sz val="11"/>
        <rFont val="標楷體"/>
        <family val="4"/>
        <charset val="136"/>
      </rPr>
      <t>、</t>
    </r>
    <r>
      <rPr>
        <b/>
        <sz val="11"/>
        <rFont val="標楷體"/>
        <family val="4"/>
        <charset val="136"/>
      </rPr>
      <t>黑為加</t>
    </r>
    <r>
      <rPr>
        <sz val="11"/>
        <rFont val="標楷體"/>
        <family val="4"/>
        <charset val="136"/>
      </rPr>
      <t>)</t>
    </r>
    <phoneticPr fontId="1" type="noConversion"/>
  </si>
  <si>
    <t>離峰用電比率</t>
    <phoneticPr fontId="1" type="noConversion"/>
  </si>
  <si>
    <t>功率因數減免金額</t>
    <phoneticPr fontId="1" type="noConversion"/>
  </si>
  <si>
    <t>CO2排放量(公斤)</t>
    <phoneticPr fontId="1" type="noConversion"/>
  </si>
  <si>
    <t>配合減少用電減收費</t>
    <phoneticPr fontId="1" type="noConversion"/>
  </si>
  <si>
    <t>優惠度數</t>
    <phoneticPr fontId="1" type="noConversion"/>
  </si>
  <si>
    <t>優惠金額</t>
    <phoneticPr fontId="1" type="noConversion"/>
  </si>
  <si>
    <t>新生醫專一0三年用電紀錄表</t>
    <phoneticPr fontId="1" type="noConversion"/>
  </si>
  <si>
    <t xml:space="preserve"> 新生醫專一0三年用水紀錄表</t>
    <phoneticPr fontId="1" type="noConversion"/>
  </si>
  <si>
    <t>新生醫專一0三年用油紀錄表</t>
    <phoneticPr fontId="1" type="noConversion"/>
  </si>
  <si>
    <t>總用電度數</t>
    <phoneticPr fontId="1" type="noConversion"/>
  </si>
  <si>
    <t>總用電電費</t>
    <phoneticPr fontId="1" type="noConversion"/>
  </si>
  <si>
    <t>1010610調漲電費</t>
    <phoneticPr fontId="1" type="noConversion"/>
  </si>
  <si>
    <t>1021001調漲電費</t>
    <phoneticPr fontId="1" type="noConversion"/>
  </si>
  <si>
    <t>備註</t>
    <phoneticPr fontId="1" type="noConversion"/>
  </si>
  <si>
    <t>新生醫專一0四年用電紀錄表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</si>
  <si>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</si>
  <si>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</si>
  <si>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</si>
  <si>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</si>
  <si>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</si>
  <si>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</si>
  <si>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</si>
  <si>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</si>
  <si>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</si>
  <si>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</si>
  <si>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</si>
  <si>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100年</t>
    <phoneticPr fontId="1" type="noConversion"/>
  </si>
  <si>
    <t>101年</t>
    <phoneticPr fontId="1" type="noConversion"/>
  </si>
  <si>
    <t>102年</t>
    <phoneticPr fontId="1" type="noConversion"/>
  </si>
  <si>
    <t>103年</t>
    <phoneticPr fontId="1" type="noConversion"/>
  </si>
  <si>
    <t>104年</t>
    <phoneticPr fontId="1" type="noConversion"/>
  </si>
  <si>
    <t>095年</t>
    <phoneticPr fontId="1" type="noConversion"/>
  </si>
  <si>
    <t>096年</t>
    <phoneticPr fontId="1" type="noConversion"/>
  </si>
  <si>
    <t>097年</t>
    <phoneticPr fontId="1" type="noConversion"/>
  </si>
  <si>
    <t>098年</t>
    <phoneticPr fontId="1" type="noConversion"/>
  </si>
  <si>
    <t>099年</t>
    <phoneticPr fontId="1" type="noConversion"/>
  </si>
  <si>
    <t>105年</t>
    <phoneticPr fontId="1" type="noConversion"/>
  </si>
  <si>
    <t>106年</t>
    <phoneticPr fontId="1" type="noConversion"/>
  </si>
  <si>
    <t>總 計</t>
    <phoneticPr fontId="1" type="noConversion"/>
  </si>
  <si>
    <t>每年每月最高需量統計表</t>
    <phoneticPr fontId="1" type="noConversion"/>
  </si>
  <si>
    <t>停電扣減-300.4</t>
    <phoneticPr fontId="1" type="noConversion"/>
  </si>
  <si>
    <t>契約容量
(KW)</t>
    <phoneticPr fontId="11" type="noConversion"/>
  </si>
  <si>
    <t xml:space="preserve">
最高需量
(KW)</t>
    <phoneticPr fontId="1" type="noConversion"/>
  </si>
  <si>
    <t>14</t>
    <phoneticPr fontId="1" type="noConversion"/>
  </si>
  <si>
    <t>17</t>
    <phoneticPr fontId="1" type="noConversion"/>
  </si>
  <si>
    <t>11</t>
    <phoneticPr fontId="1" type="noConversion"/>
  </si>
  <si>
    <t>12</t>
    <phoneticPr fontId="1" type="noConversion"/>
  </si>
  <si>
    <t>8</t>
    <phoneticPr fontId="1" type="noConversion"/>
  </si>
  <si>
    <t>20</t>
    <phoneticPr fontId="1" type="noConversion"/>
  </si>
  <si>
    <t>16</t>
    <phoneticPr fontId="1" type="noConversion"/>
  </si>
  <si>
    <t>19</t>
    <phoneticPr fontId="1" type="noConversion"/>
  </si>
  <si>
    <t>9</t>
    <phoneticPr fontId="1" type="noConversion"/>
  </si>
  <si>
    <t>244</t>
    <phoneticPr fontId="1" type="noConversion"/>
  </si>
  <si>
    <t>243</t>
    <phoneticPr fontId="1" type="noConversion"/>
  </si>
  <si>
    <t>182</t>
    <phoneticPr fontId="1" type="noConversion"/>
  </si>
  <si>
    <t>224</t>
    <phoneticPr fontId="1" type="noConversion"/>
  </si>
  <si>
    <t>276</t>
    <phoneticPr fontId="1" type="noConversion"/>
  </si>
  <si>
    <t>339</t>
    <phoneticPr fontId="1" type="noConversion"/>
  </si>
  <si>
    <t>355</t>
    <phoneticPr fontId="1" type="noConversion"/>
  </si>
  <si>
    <t>192</t>
    <phoneticPr fontId="1" type="noConversion"/>
  </si>
  <si>
    <t>84</t>
    <phoneticPr fontId="1" type="noConversion"/>
  </si>
  <si>
    <t>25</t>
    <phoneticPr fontId="1" type="noConversion"/>
  </si>
  <si>
    <t>護理師加強班</t>
    <phoneticPr fontId="1" type="noConversion"/>
  </si>
  <si>
    <t>11</t>
    <phoneticPr fontId="1" type="noConversion"/>
  </si>
  <si>
    <t>14</t>
    <phoneticPr fontId="1" type="noConversion"/>
  </si>
  <si>
    <t>超約附加費</t>
    <phoneticPr fontId="1" type="noConversion"/>
  </si>
  <si>
    <t>6</t>
    <phoneticPr fontId="1" type="noConversion"/>
  </si>
  <si>
    <t>6月</t>
  </si>
  <si>
    <t>7月</t>
  </si>
  <si>
    <t>10月</t>
  </si>
  <si>
    <t>合 計</t>
  </si>
  <si>
    <t>目前契約容量600KVA</t>
    <phoneticPr fontId="29" type="noConversion"/>
  </si>
  <si>
    <t>月計基本費</t>
    <phoneticPr fontId="29" type="noConversion"/>
  </si>
  <si>
    <t>年  總  計</t>
    <phoneticPr fontId="29" type="noConversion"/>
  </si>
  <si>
    <t>夏月</t>
    <phoneticPr fontId="29" type="noConversion"/>
  </si>
  <si>
    <t>*</t>
    <phoneticPr fontId="29" type="noConversion"/>
  </si>
  <si>
    <t>非夏月</t>
    <phoneticPr fontId="29" type="noConversion"/>
  </si>
  <si>
    <t>增加100KVA每月增加基本電費</t>
    <phoneticPr fontId="29" type="noConversion"/>
  </si>
  <si>
    <t>基本費年增加</t>
    <phoneticPr fontId="29" type="noConversion"/>
  </si>
  <si>
    <t>線路補償費</t>
    <phoneticPr fontId="29" type="noConversion"/>
  </si>
  <si>
    <t>增加150KVA每月增加基本電費</t>
    <phoneticPr fontId="29" type="noConversion"/>
  </si>
  <si>
    <t>增加200KVA每月增加基本電費</t>
    <phoneticPr fontId="29" type="noConversion"/>
  </si>
  <si>
    <t>103年超約罰款</t>
    <phoneticPr fontId="29" type="noConversion"/>
  </si>
  <si>
    <t>104年超約罰款</t>
    <phoneticPr fontId="29" type="noConversion"/>
  </si>
  <si>
    <t>6月</t>
    <phoneticPr fontId="29" type="noConversion"/>
  </si>
  <si>
    <t>7月</t>
    <phoneticPr fontId="29" type="noConversion"/>
  </si>
  <si>
    <t>9月</t>
    <phoneticPr fontId="29" type="noConversion"/>
  </si>
  <si>
    <t>8月</t>
    <phoneticPr fontId="29" type="noConversion"/>
  </si>
  <si>
    <t>10月</t>
    <phoneticPr fontId="29" type="noConversion"/>
  </si>
  <si>
    <t>合 計</t>
    <phoneticPr fontId="29" type="noConversion"/>
  </si>
  <si>
    <t>11月</t>
    <phoneticPr fontId="29" type="noConversion"/>
  </si>
  <si>
    <t>新生醫專一0五年用電紀錄表</t>
    <phoneticPr fontId="1" type="noConversion"/>
  </si>
  <si>
    <t xml:space="preserve"> 新生醫專一0五年用水紀錄表</t>
    <phoneticPr fontId="1" type="noConversion"/>
  </si>
  <si>
    <t>新生醫專一0五年用油紀錄表</t>
    <phoneticPr fontId="1" type="noConversion"/>
  </si>
  <si>
    <t xml:space="preserve"> 新生醫專一0四年用水紀錄表</t>
    <phoneticPr fontId="1" type="noConversion"/>
  </si>
  <si>
    <t>新生醫專一0四年用油紀錄表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</si>
  <si>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</si>
  <si>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</si>
  <si>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</si>
  <si>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</si>
  <si>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</si>
  <si>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</si>
  <si>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</si>
  <si>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</si>
  <si>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</si>
  <si>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</si>
  <si>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</si>
  <si>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</si>
  <si>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8</t>
    <phoneticPr fontId="1" type="noConversion"/>
  </si>
  <si>
    <t>8</t>
    <phoneticPr fontId="1" type="noConversion"/>
  </si>
  <si>
    <t>9</t>
    <phoneticPr fontId="1" type="noConversion"/>
  </si>
  <si>
    <t>12</t>
    <phoneticPr fontId="1" type="noConversion"/>
  </si>
  <si>
    <t>14</t>
    <phoneticPr fontId="1" type="noConversion"/>
  </si>
  <si>
    <t>12</t>
    <phoneticPr fontId="1" type="noConversion"/>
  </si>
  <si>
    <t>16</t>
    <phoneticPr fontId="1" type="noConversion"/>
  </si>
  <si>
    <t>105年超約罰款</t>
    <phoneticPr fontId="29" type="noConversion"/>
  </si>
  <si>
    <t>14</t>
    <phoneticPr fontId="1" type="noConversion"/>
  </si>
  <si>
    <t>12</t>
    <phoneticPr fontId="1" type="noConversion"/>
  </si>
  <si>
    <t>10月</t>
    <phoneticPr fontId="29" type="noConversion"/>
  </si>
  <si>
    <t>11月</t>
    <phoneticPr fontId="1" type="noConversion"/>
  </si>
  <si>
    <t>14</t>
    <phoneticPr fontId="1" type="noConversion"/>
  </si>
  <si>
    <t>208</t>
    <phoneticPr fontId="1" type="noConversion"/>
  </si>
  <si>
    <t>212</t>
    <phoneticPr fontId="1" type="noConversion"/>
  </si>
  <si>
    <t>206</t>
    <phoneticPr fontId="1" type="noConversion"/>
  </si>
  <si>
    <t>217</t>
    <phoneticPr fontId="1" type="noConversion"/>
  </si>
  <si>
    <t>529</t>
    <phoneticPr fontId="1" type="noConversion"/>
  </si>
  <si>
    <t>484</t>
    <phoneticPr fontId="1" type="noConversion"/>
  </si>
  <si>
    <t>617</t>
    <phoneticPr fontId="1" type="noConversion"/>
  </si>
  <si>
    <t>280</t>
    <phoneticPr fontId="1" type="noConversion"/>
  </si>
  <si>
    <t>369</t>
    <phoneticPr fontId="1" type="noConversion"/>
  </si>
  <si>
    <t>537</t>
    <phoneticPr fontId="1" type="noConversion"/>
  </si>
  <si>
    <t>521</t>
    <phoneticPr fontId="1" type="noConversion"/>
  </si>
  <si>
    <t>385</t>
    <phoneticPr fontId="1" type="noConversion"/>
  </si>
  <si>
    <t>240</t>
    <phoneticPr fontId="1" type="noConversion"/>
  </si>
  <si>
    <t>216</t>
    <phoneticPr fontId="1" type="noConversion"/>
  </si>
  <si>
    <t>166</t>
    <phoneticPr fontId="1" type="noConversion"/>
  </si>
  <si>
    <t>259</t>
    <phoneticPr fontId="1" type="noConversion"/>
  </si>
  <si>
    <t>465</t>
    <phoneticPr fontId="1" type="noConversion"/>
  </si>
  <si>
    <t>680</t>
    <phoneticPr fontId="1" type="noConversion"/>
  </si>
  <si>
    <t>609</t>
    <phoneticPr fontId="1" type="noConversion"/>
  </si>
  <si>
    <t>180</t>
    <phoneticPr fontId="1" type="noConversion"/>
  </si>
  <si>
    <t>513</t>
    <phoneticPr fontId="1" type="noConversion"/>
  </si>
  <si>
    <t>496</t>
    <phoneticPr fontId="1" type="noConversion"/>
  </si>
  <si>
    <t>246</t>
    <phoneticPr fontId="1" type="noConversion"/>
  </si>
  <si>
    <t>6</t>
    <phoneticPr fontId="1" type="noConversion"/>
  </si>
  <si>
    <t>枯水期</t>
    <phoneticPr fontId="1" type="noConversion"/>
  </si>
  <si>
    <t>9</t>
    <phoneticPr fontId="1" type="noConversion"/>
  </si>
  <si>
    <t>新生醫專一0六年用電紀錄表</t>
    <phoneticPr fontId="1" type="noConversion"/>
  </si>
  <si>
    <t>新生醫專一0六年用油紀錄表</t>
    <phoneticPr fontId="1" type="noConversion"/>
  </si>
  <si>
    <t>600KW</t>
  </si>
  <si>
    <t>9</t>
    <phoneticPr fontId="1" type="noConversion"/>
  </si>
  <si>
    <t>8</t>
    <phoneticPr fontId="1" type="noConversion"/>
  </si>
  <si>
    <t>8</t>
    <phoneticPr fontId="1" type="noConversion"/>
  </si>
  <si>
    <t>總用電度數</t>
    <phoneticPr fontId="1" type="noConversion"/>
  </si>
  <si>
    <t>8</t>
    <phoneticPr fontId="1" type="noConversion"/>
  </si>
  <si>
    <t>8</t>
    <phoneticPr fontId="1" type="noConversion"/>
  </si>
  <si>
    <t>8</t>
    <phoneticPr fontId="1" type="noConversion"/>
  </si>
  <si>
    <t>106年超約罰款</t>
    <phoneticPr fontId="29" type="noConversion"/>
  </si>
  <si>
    <t>6</t>
    <phoneticPr fontId="1" type="noConversion"/>
  </si>
  <si>
    <t>總 計</t>
  </si>
  <si>
    <t>合 計</t>
    <phoneticPr fontId="1" type="noConversion"/>
  </si>
  <si>
    <t>合  計</t>
    <phoneticPr fontId="1" type="noConversion"/>
  </si>
  <si>
    <t>合  計</t>
    <phoneticPr fontId="1" type="noConversion"/>
  </si>
  <si>
    <t>6</t>
    <phoneticPr fontId="1" type="noConversion"/>
  </si>
  <si>
    <t>8</t>
    <phoneticPr fontId="1" type="noConversion"/>
  </si>
  <si>
    <t>8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</si>
  <si>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</si>
  <si>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</si>
  <si>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</si>
  <si>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</si>
  <si>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</si>
  <si>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</si>
  <si>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</si>
  <si>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</si>
  <si>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</si>
  <si>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</si>
  <si>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平均月</t>
    <phoneticPr fontId="1" type="noConversion"/>
  </si>
  <si>
    <t>8</t>
    <phoneticPr fontId="1" type="noConversion"/>
  </si>
  <si>
    <t>6</t>
    <phoneticPr fontId="1" type="noConversion"/>
  </si>
  <si>
    <t>9</t>
    <phoneticPr fontId="1" type="noConversion"/>
  </si>
  <si>
    <t>9</t>
    <phoneticPr fontId="1" type="noConversion"/>
  </si>
  <si>
    <t xml:space="preserve"> 新生醫專一0六年用水紀錄表</t>
    <phoneticPr fontId="1" type="noConversion"/>
  </si>
  <si>
    <t>新生醫專一0七年用電紀錄表</t>
    <phoneticPr fontId="1" type="noConversion"/>
  </si>
  <si>
    <t xml:space="preserve"> 新生醫專一0七年用水紀錄表</t>
    <phoneticPr fontId="1" type="noConversion"/>
  </si>
  <si>
    <t>新生醫專一0七年用油紀錄表</t>
    <phoneticPr fontId="1" type="noConversion"/>
  </si>
  <si>
    <t>9</t>
    <phoneticPr fontId="1" type="noConversion"/>
  </si>
  <si>
    <t>8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</si>
  <si>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</si>
  <si>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</si>
  <si>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</si>
  <si>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</si>
  <si>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</si>
  <si>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枯水期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</si>
  <si>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</si>
  <si>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</si>
  <si>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</si>
  <si>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</si>
  <si>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</si>
  <si>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</si>
  <si>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6</t>
    <phoneticPr fontId="1" type="noConversion"/>
  </si>
  <si>
    <t>107年超約罰款</t>
    <phoneticPr fontId="29" type="noConversion"/>
  </si>
  <si>
    <t>1070501調升契容至750KW</t>
    <phoneticPr fontId="1" type="noConversion"/>
  </si>
  <si>
    <t>8</t>
    <phoneticPr fontId="1" type="noConversion"/>
  </si>
  <si>
    <t>6</t>
    <phoneticPr fontId="1" type="noConversion"/>
  </si>
  <si>
    <t>可停電力暫停容量280</t>
    <phoneticPr fontId="1" type="noConversion"/>
  </si>
  <si>
    <t>6</t>
    <phoneticPr fontId="1" type="noConversion"/>
  </si>
  <si>
    <t>750KW</t>
  </si>
  <si>
    <t>600KW</t>
    <phoneticPr fontId="1" type="noConversion"/>
  </si>
  <si>
    <t>8</t>
    <phoneticPr fontId="1" type="noConversion"/>
  </si>
  <si>
    <t>6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</si>
  <si>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</si>
  <si>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</si>
  <si>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</si>
  <si>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</si>
  <si>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</si>
  <si>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</si>
  <si>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</si>
  <si>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</si>
  <si>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</si>
  <si>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</si>
  <si>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107年</t>
  </si>
  <si>
    <t>10705契約由600調升至750KW</t>
  </si>
  <si>
    <t>108年</t>
    <phoneticPr fontId="1" type="noConversion"/>
  </si>
  <si>
    <t>年用電指標(EUI)統計表</t>
    <phoneticPr fontId="40" type="noConversion"/>
  </si>
  <si>
    <t>年用電量</t>
    <phoneticPr fontId="40" type="noConversion"/>
  </si>
  <si>
    <t>樓地板面積</t>
    <phoneticPr fontId="40" type="noConversion"/>
  </si>
  <si>
    <t>EUI</t>
    <phoneticPr fontId="40" type="noConversion"/>
  </si>
  <si>
    <t>95年</t>
    <phoneticPr fontId="40" type="noConversion"/>
  </si>
  <si>
    <t>96年</t>
    <phoneticPr fontId="40" type="noConversion"/>
  </si>
  <si>
    <t>97年</t>
    <phoneticPr fontId="40" type="noConversion"/>
  </si>
  <si>
    <t>98年</t>
    <phoneticPr fontId="40" type="noConversion"/>
  </si>
  <si>
    <t>99年</t>
    <phoneticPr fontId="40" type="noConversion"/>
  </si>
  <si>
    <t>100年</t>
    <phoneticPr fontId="40" type="noConversion"/>
  </si>
  <si>
    <t>101年</t>
    <phoneticPr fontId="40" type="noConversion"/>
  </si>
  <si>
    <t>102年</t>
    <phoneticPr fontId="40" type="noConversion"/>
  </si>
  <si>
    <t>103年</t>
    <phoneticPr fontId="40" type="noConversion"/>
  </si>
  <si>
    <t>104年</t>
    <phoneticPr fontId="40" type="noConversion"/>
  </si>
  <si>
    <t>105年</t>
  </si>
  <si>
    <t>106年</t>
  </si>
  <si>
    <t>108年</t>
    <phoneticPr fontId="40" type="noConversion"/>
  </si>
  <si>
    <t>108年</t>
    <phoneticPr fontId="1" type="noConversion"/>
  </si>
  <si>
    <t>枯水期</t>
  </si>
  <si>
    <t>太陽能發電回饋金紀錄表</t>
    <phoneticPr fontId="1" type="noConversion"/>
  </si>
  <si>
    <t>年  月</t>
    <phoneticPr fontId="1" type="noConversion"/>
  </si>
  <si>
    <t>備    註</t>
    <phoneticPr fontId="1" type="noConversion"/>
  </si>
  <si>
    <t>裝置容量：304.09kw</t>
    <phoneticPr fontId="1" type="noConversion"/>
  </si>
  <si>
    <t>回 饋 金</t>
    <phoneticPr fontId="1" type="noConversion"/>
  </si>
  <si>
    <t>合  計</t>
    <phoneticPr fontId="1" type="noConversion"/>
  </si>
  <si>
    <t>太陽能發電回饋金</t>
    <phoneticPr fontId="1" type="noConversion"/>
  </si>
  <si>
    <t>新生醫專一0八年用電紀錄表</t>
    <phoneticPr fontId="1" type="noConversion"/>
  </si>
  <si>
    <t xml:space="preserve"> 新生醫專一0八年用水紀錄表</t>
    <phoneticPr fontId="1" type="noConversion"/>
  </si>
  <si>
    <t>新生醫專一0八年用油紀錄表</t>
    <phoneticPr fontId="1" type="noConversion"/>
  </si>
  <si>
    <t>9</t>
    <phoneticPr fontId="1" type="noConversion"/>
  </si>
  <si>
    <t>8</t>
    <phoneticPr fontId="1" type="noConversion"/>
  </si>
  <si>
    <t>8</t>
    <phoneticPr fontId="1" type="noConversion"/>
  </si>
  <si>
    <r>
      <t>龍潭校區每年每月總用</t>
    </r>
    <r>
      <rPr>
        <b/>
        <sz val="16"/>
        <color rgb="FFFF0000"/>
        <rFont val="標楷體"/>
        <family val="4"/>
        <charset val="136"/>
      </rPr>
      <t>電費</t>
    </r>
    <r>
      <rPr>
        <b/>
        <sz val="16"/>
        <rFont val="標楷體"/>
        <family val="4"/>
        <charset val="136"/>
      </rPr>
      <t>統計表</t>
    </r>
    <phoneticPr fontId="1" type="noConversion"/>
  </si>
  <si>
    <r>
      <t>山仔頂校區每年每月總用</t>
    </r>
    <r>
      <rPr>
        <b/>
        <sz val="16"/>
        <color rgb="FFFF0000"/>
        <rFont val="標楷體"/>
        <family val="4"/>
        <charset val="136"/>
      </rPr>
      <t>電費</t>
    </r>
    <r>
      <rPr>
        <b/>
        <sz val="16"/>
        <rFont val="標楷體"/>
        <family val="4"/>
        <charset val="136"/>
      </rPr>
      <t>統計表</t>
    </r>
    <phoneticPr fontId="1" type="noConversion"/>
  </si>
  <si>
    <t>躉受費率：5.1365</t>
    <phoneticPr fontId="1" type="noConversion"/>
  </si>
  <si>
    <t>/</t>
  </si>
  <si>
    <t>/</t>
    <phoneticPr fontId="1" type="noConversion"/>
  </si>
  <si>
    <t>*</t>
    <phoneticPr fontId="1" type="noConversion"/>
  </si>
  <si>
    <t>回饋率12%</t>
    <phoneticPr fontId="1" type="noConversion"/>
  </si>
  <si>
    <t>﹦</t>
    <phoneticPr fontId="1" type="noConversion"/>
  </si>
  <si>
    <t>發 電 量</t>
    <phoneticPr fontId="1" type="noConversion"/>
  </si>
  <si>
    <r>
      <t>龍潭校區每年每月總用電</t>
    </r>
    <r>
      <rPr>
        <b/>
        <sz val="16"/>
        <color rgb="FFFF0000"/>
        <rFont val="標楷體"/>
        <family val="4"/>
        <charset val="136"/>
      </rPr>
      <t>度數</t>
    </r>
    <r>
      <rPr>
        <b/>
        <sz val="16"/>
        <rFont val="標楷體"/>
        <family val="4"/>
        <charset val="136"/>
      </rPr>
      <t>統計表</t>
    </r>
    <phoneticPr fontId="1" type="noConversion"/>
  </si>
  <si>
    <r>
      <t>山仔頂校區每年每月總用電</t>
    </r>
    <r>
      <rPr>
        <b/>
        <sz val="16"/>
        <color rgb="FFFF0000"/>
        <rFont val="標楷體"/>
        <family val="4"/>
        <charset val="136"/>
      </rPr>
      <t>度數</t>
    </r>
    <r>
      <rPr>
        <b/>
        <sz val="16"/>
        <rFont val="標楷體"/>
        <family val="4"/>
        <charset val="136"/>
      </rPr>
      <t>統計表</t>
    </r>
    <phoneticPr fontId="1" type="noConversion"/>
  </si>
  <si>
    <t>調升契容至750KW</t>
  </si>
  <si>
    <t>10609二宿啟用</t>
  </si>
  <si>
    <t>10609二宿啟用</t>
    <phoneticPr fontId="1" type="noConversion"/>
  </si>
  <si>
    <t>調升契容至750KW</t>
    <phoneticPr fontId="1" type="noConversion"/>
  </si>
  <si>
    <t>一、10609二宿啟用   二、10706調升契容至750KW</t>
  </si>
  <si>
    <t>一、10609二宿啟用   二、10706調升契容至750KW</t>
    <phoneticPr fontId="1" type="noConversion"/>
  </si>
  <si>
    <t>1080201比流器更新1200倍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</si>
  <si>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</si>
  <si>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</si>
  <si>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</si>
  <si>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</si>
  <si>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</si>
  <si>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</si>
  <si>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8</t>
    <phoneticPr fontId="1" type="noConversion"/>
  </si>
  <si>
    <t>契約調降為9KW</t>
    <phoneticPr fontId="1" type="noConversion"/>
  </si>
  <si>
    <t>10801契約調降為9KW</t>
  </si>
  <si>
    <t>門口台電溶絲鏈65A</t>
    <phoneticPr fontId="1" type="noConversion"/>
  </si>
  <si>
    <t>750KW用電37A</t>
    <phoneticPr fontId="1" type="noConversion"/>
  </si>
  <si>
    <t>8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</si>
  <si>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</si>
  <si>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</si>
  <si>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</si>
  <si>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</si>
  <si>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</si>
  <si>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</si>
  <si>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6</t>
    <phoneticPr fontId="1" type="noConversion"/>
  </si>
  <si>
    <t>6</t>
    <phoneticPr fontId="1" type="noConversion"/>
  </si>
  <si>
    <t>周六半尖峰最高需量(KW)</t>
    <phoneticPr fontId="1" type="noConversion"/>
  </si>
  <si>
    <t>離峰最高需量(KW)</t>
    <phoneticPr fontId="11" type="noConversion"/>
  </si>
  <si>
    <t>6</t>
    <phoneticPr fontId="1" type="noConversion"/>
  </si>
  <si>
    <t>108年超約罰款</t>
    <phoneticPr fontId="29" type="noConversion"/>
  </si>
  <si>
    <t>8</t>
    <phoneticPr fontId="1" type="noConversion"/>
  </si>
  <si>
    <t>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</si>
</sst>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04]e&quot;年&quot;m&quot;月&quot;"/>
    <numFmt numFmtId="177" formatCode="#,##0_);[Red]\(#,##0\)"/>
    <numFmt numFmtId="178" formatCode="#,##0_ "/>
    <numFmt numFmtId="179" formatCode="#,##0_);\(#,##0\)"/>
    <numFmt numFmtId="180" formatCode="#,##0.000_ "/>
    <numFmt numFmtId="181" formatCode="#,##0_ ;[Red]\-#,##0\ "/>
    <numFmt numFmtId="182" formatCode="#,##0.00_);[Red]\(#,##0.00\)"/>
    <numFmt numFmtId="183" formatCode="0_ "/>
    <numFmt numFmtId="184" formatCode="#,##0.00_ "/>
  </numFmts>
  <fonts count="4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7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8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5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Times New Roman"/>
      <family val="1"/>
    </font>
    <font>
      <b/>
      <sz val="11"/>
      <color indexed="10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b/>
      <sz val="14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4"/>
      <color theme="1"/>
      <name val="細明體"/>
      <family val="3"/>
      <charset val="136"/>
    </font>
    <font>
      <b/>
      <sz val="14"/>
      <color rgb="FFFF0000"/>
      <name val="新細明體"/>
      <family val="1"/>
      <charset val="136"/>
      <scheme val="major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16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right" wrapText="1"/>
    </xf>
    <xf numFmtId="177" fontId="8" fillId="0" borderId="1" xfId="0" applyNumberFormat="1" applyFont="1" applyBorder="1" applyAlignment="1">
      <alignment vertical="top" wrapText="1"/>
    </xf>
    <xf numFmtId="177" fontId="5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77" fontId="2" fillId="0" borderId="0" xfId="0" applyNumberFormat="1" applyFont="1"/>
    <xf numFmtId="177" fontId="5" fillId="0" borderId="3" xfId="0" applyNumberFormat="1" applyFont="1" applyFill="1" applyBorder="1" applyAlignment="1">
      <alignment horizontal="right" wrapText="1"/>
    </xf>
    <xf numFmtId="178" fontId="5" fillId="0" borderId="3" xfId="0" applyNumberFormat="1" applyFont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/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178" fontId="8" fillId="0" borderId="3" xfId="0" applyNumberFormat="1" applyFont="1" applyBorder="1" applyAlignment="1"/>
    <xf numFmtId="3" fontId="13" fillId="0" borderId="0" xfId="0" applyNumberFormat="1" applyFont="1"/>
    <xf numFmtId="177" fontId="13" fillId="0" borderId="0" xfId="0" applyNumberFormat="1" applyFont="1" applyAlignment="1">
      <alignment horizontal="right"/>
    </xf>
    <xf numFmtId="0" fontId="5" fillId="0" borderId="0" xfId="0" applyFont="1"/>
    <xf numFmtId="178" fontId="5" fillId="0" borderId="0" xfId="0" applyNumberFormat="1" applyFont="1"/>
    <xf numFmtId="178" fontId="8" fillId="0" borderId="3" xfId="0" applyNumberFormat="1" applyFont="1" applyBorder="1"/>
    <xf numFmtId="179" fontId="8" fillId="0" borderId="2" xfId="0" applyNumberFormat="1" applyFont="1" applyBorder="1" applyAlignment="1">
      <alignment horizontal="right" wrapText="1"/>
    </xf>
    <xf numFmtId="179" fontId="8" fillId="0" borderId="1" xfId="0" applyNumberFormat="1" applyFont="1" applyBorder="1" applyAlignment="1">
      <alignment vertical="top" wrapText="1"/>
    </xf>
    <xf numFmtId="179" fontId="8" fillId="0" borderId="1" xfId="0" applyNumberFormat="1" applyFont="1" applyBorder="1" applyAlignment="1">
      <alignment horizontal="right" wrapText="1"/>
    </xf>
    <xf numFmtId="178" fontId="8" fillId="0" borderId="3" xfId="0" applyNumberFormat="1" applyFont="1" applyBorder="1" applyAlignment="1">
      <alignment horizontal="right"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vertical="top" wrapText="1"/>
    </xf>
    <xf numFmtId="176" fontId="7" fillId="0" borderId="3" xfId="0" applyNumberFormat="1" applyFont="1" applyBorder="1" applyAlignment="1">
      <alignment vertical="top" wrapText="1"/>
    </xf>
    <xf numFmtId="177" fontId="8" fillId="0" borderId="0" xfId="0" applyNumberFormat="1" applyFont="1" applyAlignment="1">
      <alignment horizontal="right"/>
    </xf>
    <xf numFmtId="177" fontId="5" fillId="0" borderId="0" xfId="0" applyNumberFormat="1" applyFont="1"/>
    <xf numFmtId="0" fontId="2" fillId="0" borderId="3" xfId="0" applyFont="1" applyBorder="1" applyAlignment="1">
      <alignment horizontal="center" vertical="center"/>
    </xf>
    <xf numFmtId="3" fontId="15" fillId="0" borderId="3" xfId="0" applyNumberFormat="1" applyFont="1" applyBorder="1"/>
    <xf numFmtId="0" fontId="2" fillId="0" borderId="6" xfId="0" applyFont="1" applyBorder="1"/>
    <xf numFmtId="0" fontId="17" fillId="0" borderId="0" xfId="0" applyFont="1" applyAlignment="1"/>
    <xf numFmtId="0" fontId="17" fillId="0" borderId="0" xfId="0" applyFont="1"/>
    <xf numFmtId="178" fontId="13" fillId="0" borderId="0" xfId="0" applyNumberFormat="1" applyFont="1"/>
    <xf numFmtId="0" fontId="8" fillId="0" borderId="3" xfId="0" applyFont="1" applyBorder="1" applyAlignme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0" fontId="0" fillId="0" borderId="0" xfId="0" applyAlignment="1"/>
    <xf numFmtId="0" fontId="2" fillId="0" borderId="0" xfId="0" applyFont="1" applyAlignment="1"/>
    <xf numFmtId="3" fontId="0" fillId="0" borderId="0" xfId="0" applyNumberFormat="1"/>
    <xf numFmtId="0" fontId="5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178" fontId="5" fillId="0" borderId="3" xfId="0" applyNumberFormat="1" applyFont="1" applyBorder="1"/>
    <xf numFmtId="178" fontId="5" fillId="0" borderId="3" xfId="0" applyNumberFormat="1" applyFont="1" applyBorder="1" applyAlignment="1"/>
    <xf numFmtId="3" fontId="5" fillId="0" borderId="0" xfId="0" applyNumberFormat="1" applyFont="1"/>
    <xf numFmtId="3" fontId="5" fillId="0" borderId="3" xfId="0" applyNumberFormat="1" applyFont="1" applyBorder="1" applyAlignment="1"/>
    <xf numFmtId="177" fontId="5" fillId="0" borderId="3" xfId="0" applyNumberFormat="1" applyFont="1" applyBorder="1"/>
    <xf numFmtId="177" fontId="5" fillId="0" borderId="3" xfId="0" applyNumberFormat="1" applyFont="1" applyBorder="1" applyAlignment="1"/>
    <xf numFmtId="0" fontId="0" fillId="0" borderId="0" xfId="0" applyFont="1"/>
    <xf numFmtId="0" fontId="5" fillId="0" borderId="3" xfId="0" applyFont="1" applyBorder="1"/>
    <xf numFmtId="177" fontId="5" fillId="0" borderId="0" xfId="0" applyNumberFormat="1" applyFont="1" applyAlignment="1">
      <alignment horizontal="right" vertical="center"/>
    </xf>
    <xf numFmtId="3" fontId="0" fillId="0" borderId="0" xfId="0" applyNumberFormat="1" applyFont="1"/>
    <xf numFmtId="178" fontId="5" fillId="0" borderId="0" xfId="0" applyNumberFormat="1" applyFont="1" applyAlignment="1">
      <alignment vertical="center"/>
    </xf>
    <xf numFmtId="178" fontId="5" fillId="0" borderId="3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vertical="top" wrapText="1"/>
    </xf>
    <xf numFmtId="179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vertical="center"/>
    </xf>
    <xf numFmtId="3" fontId="5" fillId="0" borderId="3" xfId="0" applyNumberFormat="1" applyFont="1" applyBorder="1"/>
    <xf numFmtId="0" fontId="8" fillId="0" borderId="6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/>
    <xf numFmtId="178" fontId="8" fillId="0" borderId="0" xfId="0" applyNumberFormat="1" applyFont="1" applyBorder="1"/>
    <xf numFmtId="177" fontId="2" fillId="0" borderId="3" xfId="0" applyNumberFormat="1" applyFont="1" applyBorder="1"/>
    <xf numFmtId="177" fontId="2" fillId="0" borderId="5" xfId="0" applyNumberFormat="1" applyFont="1" applyBorder="1"/>
    <xf numFmtId="177" fontId="2" fillId="0" borderId="4" xfId="0" applyNumberFormat="1" applyFont="1" applyBorder="1"/>
    <xf numFmtId="180" fontId="0" fillId="0" borderId="3" xfId="0" applyNumberFormat="1" applyBorder="1"/>
    <xf numFmtId="177" fontId="2" fillId="4" borderId="3" xfId="0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0" fillId="0" borderId="3" xfId="0" applyNumberFormat="1" applyBorder="1"/>
    <xf numFmtId="177" fontId="2" fillId="0" borderId="3" xfId="0" applyNumberFormat="1" applyFont="1" applyFill="1" applyBorder="1"/>
    <xf numFmtId="177" fontId="2" fillId="4" borderId="5" xfId="0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4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Fill="1" applyBorder="1"/>
    <xf numFmtId="177" fontId="2" fillId="0" borderId="4" xfId="0" applyNumberFormat="1" applyFont="1" applyFill="1" applyBorder="1"/>
    <xf numFmtId="178" fontId="0" fillId="0" borderId="3" xfId="0" applyNumberFormat="1" applyBorder="1"/>
    <xf numFmtId="177" fontId="0" fillId="0" borderId="4" xfId="0" applyNumberFormat="1" applyBorder="1"/>
    <xf numFmtId="180" fontId="0" fillId="0" borderId="4" xfId="0" applyNumberFormat="1" applyBorder="1"/>
    <xf numFmtId="178" fontId="0" fillId="0" borderId="4" xfId="0" applyNumberFormat="1" applyBorder="1"/>
    <xf numFmtId="177" fontId="0" fillId="0" borderId="5" xfId="0" applyNumberFormat="1" applyBorder="1"/>
    <xf numFmtId="180" fontId="0" fillId="0" borderId="5" xfId="0" applyNumberFormat="1" applyBorder="1"/>
    <xf numFmtId="178" fontId="0" fillId="0" borderId="5" xfId="0" applyNumberFormat="1" applyBorder="1"/>
    <xf numFmtId="177" fontId="5" fillId="7" borderId="3" xfId="0" applyNumberFormat="1" applyFont="1" applyFill="1" applyBorder="1"/>
    <xf numFmtId="177" fontId="5" fillId="7" borderId="5" xfId="0" applyNumberFormat="1" applyFont="1" applyFill="1" applyBorder="1"/>
    <xf numFmtId="177" fontId="5" fillId="7" borderId="4" xfId="0" applyNumberFormat="1" applyFont="1" applyFill="1" applyBorder="1"/>
    <xf numFmtId="177" fontId="5" fillId="5" borderId="3" xfId="0" applyNumberFormat="1" applyFont="1" applyFill="1" applyBorder="1" applyAlignment="1">
      <alignment horizontal="right" vertical="center"/>
    </xf>
    <xf numFmtId="177" fontId="5" fillId="5" borderId="5" xfId="0" applyNumberFormat="1" applyFont="1" applyFill="1" applyBorder="1" applyAlignment="1">
      <alignment horizontal="right" vertical="center"/>
    </xf>
    <xf numFmtId="177" fontId="5" fillId="5" borderId="4" xfId="0" applyNumberFormat="1" applyFont="1" applyFill="1" applyBorder="1" applyAlignment="1">
      <alignment horizontal="right" vertical="center"/>
    </xf>
    <xf numFmtId="177" fontId="2" fillId="6" borderId="3" xfId="0" applyNumberFormat="1" applyFont="1" applyFill="1" applyBorder="1"/>
    <xf numFmtId="177" fontId="2" fillId="6" borderId="5" xfId="0" applyNumberFormat="1" applyFont="1" applyFill="1" applyBorder="1"/>
    <xf numFmtId="177" fontId="2" fillId="6" borderId="4" xfId="0" applyNumberFormat="1" applyFont="1" applyFill="1" applyBorder="1"/>
    <xf numFmtId="0" fontId="21" fillId="3" borderId="3" xfId="0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177" fontId="5" fillId="5" borderId="7" xfId="0" applyNumberFormat="1" applyFont="1" applyFill="1" applyBorder="1" applyAlignment="1">
      <alignment horizontal="right" vertical="center"/>
    </xf>
    <xf numFmtId="0" fontId="0" fillId="0" borderId="3" xfId="0" applyBorder="1"/>
    <xf numFmtId="0" fontId="21" fillId="3" borderId="8" xfId="0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center" vertical="center"/>
    </xf>
    <xf numFmtId="177" fontId="5" fillId="5" borderId="8" xfId="0" applyNumberFormat="1" applyFont="1" applyFill="1" applyBorder="1" applyAlignment="1">
      <alignment horizontal="right" vertical="center"/>
    </xf>
    <xf numFmtId="49" fontId="22" fillId="3" borderId="9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26" fillId="0" borderId="3" xfId="0" applyFont="1" applyBorder="1"/>
    <xf numFmtId="0" fontId="26" fillId="0" borderId="3" xfId="0" applyFont="1" applyBorder="1" applyAlignment="1">
      <alignment horizontal="right" wrapText="1"/>
    </xf>
    <xf numFmtId="0" fontId="26" fillId="0" borderId="3" xfId="0" applyFont="1" applyBorder="1" applyAlignment="1">
      <alignment horizontal="right" vertical="center" wrapText="1"/>
    </xf>
    <xf numFmtId="0" fontId="26" fillId="0" borderId="4" xfId="0" applyFont="1" applyBorder="1"/>
    <xf numFmtId="0" fontId="26" fillId="0" borderId="2" xfId="0" applyFont="1" applyBorder="1" applyAlignment="1">
      <alignment horizontal="right" vertical="center" wrapText="1"/>
    </xf>
    <xf numFmtId="0" fontId="27" fillId="0" borderId="3" xfId="0" applyFont="1" applyBorder="1"/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178" fontId="3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78" fontId="31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7" fontId="5" fillId="6" borderId="3" xfId="0" applyNumberFormat="1" applyFont="1" applyFill="1" applyBorder="1" applyAlignment="1">
      <alignment horizontal="center"/>
    </xf>
    <xf numFmtId="178" fontId="14" fillId="0" borderId="3" xfId="0" applyNumberFormat="1" applyFont="1" applyBorder="1"/>
    <xf numFmtId="177" fontId="5" fillId="0" borderId="3" xfId="0" applyNumberFormat="1" applyFont="1" applyFill="1" applyBorder="1"/>
    <xf numFmtId="177" fontId="5" fillId="6" borderId="5" xfId="0" applyNumberFormat="1" applyFont="1" applyFill="1" applyBorder="1" applyAlignment="1">
      <alignment horizontal="center"/>
    </xf>
    <xf numFmtId="177" fontId="5" fillId="0" borderId="5" xfId="0" applyNumberFormat="1" applyFont="1" applyBorder="1"/>
    <xf numFmtId="178" fontId="14" fillId="0" borderId="5" xfId="0" applyNumberFormat="1" applyFont="1" applyBorder="1"/>
    <xf numFmtId="177" fontId="5" fillId="6" borderId="4" xfId="0" applyNumberFormat="1" applyFont="1" applyFill="1" applyBorder="1" applyAlignment="1">
      <alignment horizontal="center"/>
    </xf>
    <xf numFmtId="177" fontId="5" fillId="0" borderId="4" xfId="0" applyNumberFormat="1" applyFont="1" applyBorder="1"/>
    <xf numFmtId="178" fontId="14" fillId="0" borderId="4" xfId="0" applyNumberFormat="1" applyFont="1" applyBorder="1"/>
    <xf numFmtId="177" fontId="5" fillId="0" borderId="5" xfId="0" applyNumberFormat="1" applyFont="1" applyFill="1" applyBorder="1"/>
    <xf numFmtId="177" fontId="5" fillId="0" borderId="4" xfId="0" applyNumberFormat="1" applyFont="1" applyFill="1" applyBorder="1"/>
    <xf numFmtId="177" fontId="5" fillId="6" borderId="8" xfId="0" applyNumberFormat="1" applyFont="1" applyFill="1" applyBorder="1" applyAlignment="1">
      <alignment horizontal="center"/>
    </xf>
    <xf numFmtId="177" fontId="5" fillId="0" borderId="8" xfId="0" applyNumberFormat="1" applyFont="1" applyBorder="1"/>
    <xf numFmtId="178" fontId="14" fillId="0" borderId="8" xfId="0" applyNumberFormat="1" applyFont="1" applyBorder="1"/>
    <xf numFmtId="177" fontId="5" fillId="6" borderId="7" xfId="0" applyNumberFormat="1" applyFont="1" applyFill="1" applyBorder="1" applyAlignment="1">
      <alignment horizontal="center"/>
    </xf>
    <xf numFmtId="177" fontId="5" fillId="0" borderId="7" xfId="0" applyNumberFormat="1" applyFont="1" applyBorder="1"/>
    <xf numFmtId="178" fontId="14" fillId="0" borderId="7" xfId="0" applyNumberFormat="1" applyFont="1" applyBorder="1"/>
    <xf numFmtId="177" fontId="2" fillId="6" borderId="3" xfId="0" applyNumberFormat="1" applyFont="1" applyFill="1" applyBorder="1" applyAlignment="1">
      <alignment wrapText="1"/>
    </xf>
    <xf numFmtId="177" fontId="2" fillId="0" borderId="3" xfId="0" applyNumberFormat="1" applyFont="1" applyBorder="1" applyAlignment="1">
      <alignment wrapText="1"/>
    </xf>
    <xf numFmtId="177" fontId="5" fillId="7" borderId="3" xfId="0" applyNumberFormat="1" applyFont="1" applyFill="1" applyBorder="1" applyAlignment="1">
      <alignment wrapText="1"/>
    </xf>
    <xf numFmtId="177" fontId="2" fillId="3" borderId="3" xfId="0" applyNumberFormat="1" applyFont="1" applyFill="1" applyBorder="1" applyAlignment="1">
      <alignment horizontal="right" vertical="center" wrapText="1"/>
    </xf>
    <xf numFmtId="177" fontId="2" fillId="4" borderId="3" xfId="0" applyNumberFormat="1" applyFont="1" applyFill="1" applyBorder="1" applyAlignment="1">
      <alignment horizontal="right" vertical="center" wrapText="1"/>
    </xf>
    <xf numFmtId="177" fontId="33" fillId="0" borderId="3" xfId="0" applyNumberFormat="1" applyFont="1" applyBorder="1" applyAlignment="1">
      <alignment wrapText="1"/>
    </xf>
    <xf numFmtId="177" fontId="0" fillId="0" borderId="3" xfId="0" applyNumberFormat="1" applyBorder="1" applyAlignment="1">
      <alignment wrapText="1"/>
    </xf>
    <xf numFmtId="180" fontId="0" fillId="0" borderId="3" xfId="0" applyNumberFormat="1" applyBorder="1" applyAlignment="1">
      <alignment wrapText="1"/>
    </xf>
    <xf numFmtId="178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77" fontId="2" fillId="6" borderId="5" xfId="0" applyNumberFormat="1" applyFont="1" applyFill="1" applyBorder="1" applyAlignment="1">
      <alignment wrapText="1"/>
    </xf>
    <xf numFmtId="177" fontId="2" fillId="0" borderId="5" xfId="0" applyNumberFormat="1" applyFont="1" applyBorder="1" applyAlignment="1">
      <alignment wrapText="1"/>
    </xf>
    <xf numFmtId="177" fontId="5" fillId="7" borderId="5" xfId="0" applyNumberFormat="1" applyFont="1" applyFill="1" applyBorder="1" applyAlignment="1">
      <alignment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4" borderId="5" xfId="0" applyNumberFormat="1" applyFont="1" applyFill="1" applyBorder="1" applyAlignment="1">
      <alignment horizontal="right" vertical="center" wrapText="1"/>
    </xf>
    <xf numFmtId="177" fontId="33" fillId="0" borderId="5" xfId="0" applyNumberFormat="1" applyFont="1" applyBorder="1" applyAlignment="1">
      <alignment wrapText="1"/>
    </xf>
    <xf numFmtId="177" fontId="0" fillId="0" borderId="5" xfId="0" applyNumberFormat="1" applyBorder="1" applyAlignment="1">
      <alignment wrapText="1"/>
    </xf>
    <xf numFmtId="180" fontId="0" fillId="0" borderId="5" xfId="0" applyNumberFormat="1" applyBorder="1" applyAlignment="1">
      <alignment wrapText="1"/>
    </xf>
    <xf numFmtId="178" fontId="0" fillId="0" borderId="5" xfId="0" applyNumberFormat="1" applyBorder="1" applyAlignment="1">
      <alignment wrapText="1"/>
    </xf>
    <xf numFmtId="177" fontId="2" fillId="6" borderId="4" xfId="0" applyNumberFormat="1" applyFont="1" applyFill="1" applyBorder="1" applyAlignment="1">
      <alignment wrapText="1"/>
    </xf>
    <xf numFmtId="177" fontId="2" fillId="0" borderId="4" xfId="0" applyNumberFormat="1" applyFont="1" applyBorder="1" applyAlignment="1">
      <alignment wrapText="1"/>
    </xf>
    <xf numFmtId="177" fontId="5" fillId="7" borderId="4" xfId="0" applyNumberFormat="1" applyFont="1" applyFill="1" applyBorder="1" applyAlignment="1">
      <alignment wrapText="1"/>
    </xf>
    <xf numFmtId="177" fontId="2" fillId="3" borderId="4" xfId="0" applyNumberFormat="1" applyFont="1" applyFill="1" applyBorder="1" applyAlignment="1">
      <alignment horizontal="right" vertical="center" wrapText="1"/>
    </xf>
    <xf numFmtId="177" fontId="2" fillId="4" borderId="4" xfId="0" applyNumberFormat="1" applyFont="1" applyFill="1" applyBorder="1" applyAlignment="1">
      <alignment horizontal="right" vertical="center" wrapText="1"/>
    </xf>
    <xf numFmtId="177" fontId="33" fillId="0" borderId="4" xfId="0" applyNumberFormat="1" applyFont="1" applyBorder="1" applyAlignment="1">
      <alignment wrapText="1"/>
    </xf>
    <xf numFmtId="177" fontId="0" fillId="0" borderId="4" xfId="0" applyNumberFormat="1" applyBorder="1" applyAlignment="1">
      <alignment wrapText="1"/>
    </xf>
    <xf numFmtId="180" fontId="0" fillId="0" borderId="4" xfId="0" applyNumberFormat="1" applyBorder="1" applyAlignment="1">
      <alignment wrapText="1"/>
    </xf>
    <xf numFmtId="178" fontId="0" fillId="0" borderId="4" xfId="0" applyNumberFormat="1" applyBorder="1" applyAlignment="1">
      <alignment wrapText="1"/>
    </xf>
    <xf numFmtId="177" fontId="2" fillId="6" borderId="8" xfId="0" applyNumberFormat="1" applyFont="1" applyFill="1" applyBorder="1" applyAlignment="1">
      <alignment wrapText="1"/>
    </xf>
    <xf numFmtId="177" fontId="2" fillId="0" borderId="8" xfId="0" applyNumberFormat="1" applyFont="1" applyBorder="1" applyAlignment="1">
      <alignment wrapText="1"/>
    </xf>
    <xf numFmtId="177" fontId="5" fillId="7" borderId="8" xfId="0" applyNumberFormat="1" applyFont="1" applyFill="1" applyBorder="1" applyAlignment="1">
      <alignment wrapText="1"/>
    </xf>
    <xf numFmtId="177" fontId="2" fillId="3" borderId="8" xfId="0" applyNumberFormat="1" applyFont="1" applyFill="1" applyBorder="1" applyAlignment="1">
      <alignment horizontal="right" vertical="center" wrapText="1"/>
    </xf>
    <xf numFmtId="177" fontId="2" fillId="4" borderId="8" xfId="0" applyNumberFormat="1" applyFont="1" applyFill="1" applyBorder="1" applyAlignment="1">
      <alignment horizontal="right" vertical="center" wrapText="1"/>
    </xf>
    <xf numFmtId="177" fontId="33" fillId="0" borderId="8" xfId="0" applyNumberFormat="1" applyFont="1" applyBorder="1" applyAlignment="1">
      <alignment wrapText="1"/>
    </xf>
    <xf numFmtId="177" fontId="0" fillId="0" borderId="8" xfId="0" applyNumberFormat="1" applyBorder="1" applyAlignment="1">
      <alignment wrapText="1"/>
    </xf>
    <xf numFmtId="180" fontId="0" fillId="0" borderId="8" xfId="0" applyNumberFormat="1" applyBorder="1" applyAlignment="1">
      <alignment wrapText="1"/>
    </xf>
    <xf numFmtId="178" fontId="0" fillId="0" borderId="8" xfId="0" applyNumberFormat="1" applyBorder="1" applyAlignment="1">
      <alignment wrapText="1"/>
    </xf>
    <xf numFmtId="177" fontId="2" fillId="6" borderId="7" xfId="0" applyNumberFormat="1" applyFont="1" applyFill="1" applyBorder="1" applyAlignment="1">
      <alignment wrapText="1"/>
    </xf>
    <xf numFmtId="177" fontId="2" fillId="0" borderId="7" xfId="0" applyNumberFormat="1" applyFont="1" applyBorder="1" applyAlignment="1">
      <alignment wrapText="1"/>
    </xf>
    <xf numFmtId="177" fontId="5" fillId="7" borderId="7" xfId="0" applyNumberFormat="1" applyFont="1" applyFill="1" applyBorder="1" applyAlignment="1">
      <alignment wrapText="1"/>
    </xf>
    <xf numFmtId="177" fontId="2" fillId="3" borderId="7" xfId="0" applyNumberFormat="1" applyFont="1" applyFill="1" applyBorder="1" applyAlignment="1">
      <alignment horizontal="right" vertical="center" wrapText="1"/>
    </xf>
    <xf numFmtId="177" fontId="2" fillId="4" borderId="7" xfId="0" applyNumberFormat="1" applyFont="1" applyFill="1" applyBorder="1" applyAlignment="1">
      <alignment horizontal="right" vertical="center" wrapText="1"/>
    </xf>
    <xf numFmtId="177" fontId="33" fillId="0" borderId="7" xfId="0" applyNumberFormat="1" applyFont="1" applyBorder="1" applyAlignment="1">
      <alignment wrapText="1"/>
    </xf>
    <xf numFmtId="177" fontId="0" fillId="0" borderId="7" xfId="0" applyNumberFormat="1" applyBorder="1" applyAlignment="1">
      <alignment wrapText="1"/>
    </xf>
    <xf numFmtId="180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vertical="center"/>
    </xf>
    <xf numFmtId="177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178" fontId="34" fillId="0" borderId="3" xfId="0" applyNumberFormat="1" applyFont="1" applyBorder="1" applyAlignment="1">
      <alignment vertical="center"/>
    </xf>
    <xf numFmtId="177" fontId="34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8" fontId="35" fillId="0" borderId="0" xfId="0" applyNumberFormat="1" applyFont="1" applyAlignment="1">
      <alignment horizontal="right" vertical="center"/>
    </xf>
    <xf numFmtId="0" fontId="35" fillId="0" borderId="3" xfId="0" applyFont="1" applyBorder="1" applyAlignment="1">
      <alignment horizontal="center" vertical="center"/>
    </xf>
    <xf numFmtId="178" fontId="35" fillId="0" borderId="3" xfId="0" applyNumberFormat="1" applyFont="1" applyBorder="1" applyAlignment="1">
      <alignment vertical="center"/>
    </xf>
    <xf numFmtId="177" fontId="34" fillId="0" borderId="12" xfId="0" applyNumberFormat="1" applyFont="1" applyBorder="1" applyAlignment="1">
      <alignment vertical="center"/>
    </xf>
    <xf numFmtId="178" fontId="34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77" fontId="34" fillId="0" borderId="0" xfId="0" applyNumberFormat="1" applyFont="1" applyBorder="1" applyAlignment="1">
      <alignment vertical="center"/>
    </xf>
    <xf numFmtId="178" fontId="34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6" fillId="0" borderId="3" xfId="0" applyFont="1" applyBorder="1" applyAlignment="1">
      <alignment horizontal="center" vertical="center"/>
    </xf>
    <xf numFmtId="177" fontId="37" fillId="0" borderId="3" xfId="0" applyNumberFormat="1" applyFont="1" applyBorder="1" applyAlignment="1">
      <alignment vertical="center"/>
    </xf>
    <xf numFmtId="177" fontId="3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33" fillId="0" borderId="3" xfId="0" applyNumberFormat="1" applyFont="1" applyFill="1" applyBorder="1" applyAlignment="1">
      <alignment horizontal="right" wrapText="1"/>
    </xf>
    <xf numFmtId="177" fontId="33" fillId="0" borderId="5" xfId="0" applyNumberFormat="1" applyFont="1" applyFill="1" applyBorder="1" applyAlignment="1">
      <alignment horizontal="right" wrapText="1"/>
    </xf>
    <xf numFmtId="177" fontId="33" fillId="0" borderId="4" xfId="0" applyNumberFormat="1" applyFont="1" applyFill="1" applyBorder="1" applyAlignment="1">
      <alignment horizontal="right" wrapText="1"/>
    </xf>
    <xf numFmtId="177" fontId="5" fillId="5" borderId="3" xfId="0" applyNumberFormat="1" applyFont="1" applyFill="1" applyBorder="1" applyAlignment="1">
      <alignment horizontal="right" wrapText="1"/>
    </xf>
    <xf numFmtId="177" fontId="5" fillId="5" borderId="5" xfId="0" applyNumberFormat="1" applyFont="1" applyFill="1" applyBorder="1" applyAlignment="1">
      <alignment horizontal="right" wrapText="1"/>
    </xf>
    <xf numFmtId="177" fontId="5" fillId="5" borderId="4" xfId="0" applyNumberFormat="1" applyFont="1" applyFill="1" applyBorder="1" applyAlignment="1">
      <alignment horizontal="right" wrapText="1"/>
    </xf>
    <xf numFmtId="177" fontId="5" fillId="5" borderId="8" xfId="0" applyNumberFormat="1" applyFont="1" applyFill="1" applyBorder="1" applyAlignment="1">
      <alignment horizontal="right" wrapText="1"/>
    </xf>
    <xf numFmtId="177" fontId="5" fillId="5" borderId="7" xfId="0" applyNumberFormat="1" applyFont="1" applyFill="1" applyBorder="1" applyAlignment="1">
      <alignment horizontal="right" wrapText="1"/>
    </xf>
    <xf numFmtId="177" fontId="2" fillId="0" borderId="3" xfId="0" applyNumberFormat="1" applyFont="1" applyFill="1" applyBorder="1" applyAlignment="1">
      <alignment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3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77" fontId="0" fillId="0" borderId="13" xfId="0" applyNumberFormat="1" applyBorder="1" applyAlignment="1">
      <alignment wrapText="1"/>
    </xf>
    <xf numFmtId="180" fontId="0" fillId="0" borderId="13" xfId="0" applyNumberFormat="1" applyBorder="1" applyAlignment="1">
      <alignment wrapText="1"/>
    </xf>
    <xf numFmtId="177" fontId="31" fillId="0" borderId="3" xfId="0" applyNumberFormat="1" applyFont="1" applyBorder="1" applyAlignment="1">
      <alignment horizontal="right"/>
    </xf>
    <xf numFmtId="0" fontId="32" fillId="8" borderId="3" xfId="0" applyFont="1" applyFill="1" applyBorder="1"/>
    <xf numFmtId="0" fontId="38" fillId="8" borderId="3" xfId="0" applyFont="1" applyFill="1" applyBorder="1"/>
    <xf numFmtId="0" fontId="32" fillId="8" borderId="3" xfId="0" applyFont="1" applyFill="1" applyBorder="1" applyAlignment="1">
      <alignment horizontal="right"/>
    </xf>
    <xf numFmtId="177" fontId="37" fillId="0" borderId="10" xfId="0" applyNumberFormat="1" applyFont="1" applyBorder="1" applyAlignment="1">
      <alignment vertical="center"/>
    </xf>
    <xf numFmtId="177" fontId="14" fillId="0" borderId="5" xfId="0" applyNumberFormat="1" applyFont="1" applyBorder="1"/>
    <xf numFmtId="177" fontId="14" fillId="0" borderId="3" xfId="0" applyNumberFormat="1" applyFont="1" applyFill="1" applyBorder="1"/>
    <xf numFmtId="177" fontId="14" fillId="0" borderId="3" xfId="0" applyNumberFormat="1" applyFont="1" applyBorder="1"/>
    <xf numFmtId="177" fontId="14" fillId="0" borderId="4" xfId="0" applyNumberFormat="1" applyFont="1" applyBorder="1"/>
    <xf numFmtId="0" fontId="14" fillId="0" borderId="0" xfId="0" applyFont="1"/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/>
    </xf>
    <xf numFmtId="177" fontId="2" fillId="6" borderId="16" xfId="0" applyNumberFormat="1" applyFont="1" applyFill="1" applyBorder="1" applyAlignment="1">
      <alignment wrapText="1"/>
    </xf>
    <xf numFmtId="177" fontId="2" fillId="0" borderId="16" xfId="0" applyNumberFormat="1" applyFont="1" applyBorder="1" applyAlignment="1">
      <alignment wrapText="1"/>
    </xf>
    <xf numFmtId="177" fontId="5" fillId="7" borderId="16" xfId="0" applyNumberFormat="1" applyFont="1" applyFill="1" applyBorder="1" applyAlignment="1">
      <alignment wrapText="1"/>
    </xf>
    <xf numFmtId="177" fontId="2" fillId="3" borderId="16" xfId="0" applyNumberFormat="1" applyFont="1" applyFill="1" applyBorder="1" applyAlignment="1">
      <alignment horizontal="right" vertical="center" wrapText="1"/>
    </xf>
    <xf numFmtId="177" fontId="2" fillId="4" borderId="16" xfId="0" applyNumberFormat="1" applyFont="1" applyFill="1" applyBorder="1" applyAlignment="1">
      <alignment horizontal="right" vertical="center" wrapText="1"/>
    </xf>
    <xf numFmtId="177" fontId="5" fillId="5" borderId="16" xfId="0" applyNumberFormat="1" applyFont="1" applyFill="1" applyBorder="1" applyAlignment="1">
      <alignment horizontal="right" wrapText="1"/>
    </xf>
    <xf numFmtId="177" fontId="33" fillId="0" borderId="16" xfId="0" applyNumberFormat="1" applyFont="1" applyBorder="1" applyAlignment="1">
      <alignment wrapText="1"/>
    </xf>
    <xf numFmtId="177" fontId="0" fillId="0" borderId="16" xfId="0" applyNumberFormat="1" applyBorder="1" applyAlignment="1">
      <alignment wrapText="1"/>
    </xf>
    <xf numFmtId="180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177" fontId="31" fillId="0" borderId="3" xfId="0" applyNumberFormat="1" applyFont="1" applyBorder="1" applyAlignment="1">
      <alignment horizontal="right" vertical="center"/>
    </xf>
    <xf numFmtId="0" fontId="0" fillId="9" borderId="0" xfId="0" applyFill="1"/>
    <xf numFmtId="0" fontId="0" fillId="9" borderId="0" xfId="0" applyFont="1" applyFill="1"/>
    <xf numFmtId="178" fontId="14" fillId="0" borderId="0" xfId="0" applyNumberFormat="1" applyFont="1"/>
    <xf numFmtId="178" fontId="35" fillId="0" borderId="3" xfId="0" applyNumberFormat="1" applyFont="1" applyBorder="1" applyAlignment="1">
      <alignment vertical="center"/>
    </xf>
    <xf numFmtId="178" fontId="30" fillId="0" borderId="6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7" fontId="3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7" fontId="14" fillId="0" borderId="0" xfId="0" applyNumberFormat="1" applyFont="1"/>
    <xf numFmtId="178" fontId="14" fillId="0" borderId="0" xfId="0" applyNumberFormat="1" applyFont="1" applyAlignment="1">
      <alignment horizontal="right"/>
    </xf>
    <xf numFmtId="177" fontId="14" fillId="0" borderId="0" xfId="0" applyNumberFormat="1" applyFont="1" applyBorder="1"/>
    <xf numFmtId="0" fontId="26" fillId="9" borderId="3" xfId="0" applyFont="1" applyFill="1" applyBorder="1" applyAlignment="1">
      <alignment horizontal="right"/>
    </xf>
    <xf numFmtId="177" fontId="14" fillId="0" borderId="7" xfId="0" applyNumberFormat="1" applyFont="1" applyBorder="1"/>
    <xf numFmtId="0" fontId="32" fillId="8" borderId="3" xfId="0" applyFont="1" applyFill="1" applyBorder="1" applyAlignment="1">
      <alignment horizontal="right" wrapText="1"/>
    </xf>
    <xf numFmtId="0" fontId="32" fillId="8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81" fontId="31" fillId="0" borderId="3" xfId="0" applyNumberFormat="1" applyFont="1" applyBorder="1" applyAlignment="1">
      <alignment horizontal="right"/>
    </xf>
    <xf numFmtId="0" fontId="21" fillId="3" borderId="17" xfId="0" applyFont="1" applyFill="1" applyBorder="1" applyAlignment="1">
      <alignment horizontal="center" vertical="center"/>
    </xf>
    <xf numFmtId="0" fontId="39" fillId="0" borderId="5" xfId="0" applyFont="1" applyBorder="1" applyAlignment="1">
      <alignment wrapText="1"/>
    </xf>
    <xf numFmtId="0" fontId="0" fillId="8" borderId="11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35" fillId="8" borderId="0" xfId="0" applyFont="1" applyFill="1" applyAlignment="1">
      <alignment horizontal="right" vertical="center"/>
    </xf>
    <xf numFmtId="0" fontId="34" fillId="8" borderId="3" xfId="0" applyFont="1" applyFill="1" applyBorder="1" applyAlignment="1">
      <alignment vertical="center"/>
    </xf>
    <xf numFmtId="0" fontId="34" fillId="8" borderId="3" xfId="0" applyFont="1" applyFill="1" applyBorder="1" applyAlignment="1">
      <alignment horizontal="center" vertical="center"/>
    </xf>
    <xf numFmtId="178" fontId="34" fillId="8" borderId="3" xfId="0" applyNumberFormat="1" applyFont="1" applyFill="1" applyBorder="1" applyAlignment="1">
      <alignment vertical="center"/>
    </xf>
    <xf numFmtId="177" fontId="34" fillId="8" borderId="3" xfId="0" applyNumberFormat="1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178" fontId="35" fillId="8" borderId="0" xfId="0" applyNumberFormat="1" applyFont="1" applyFill="1" applyAlignment="1">
      <alignment horizontal="right" vertical="center"/>
    </xf>
    <xf numFmtId="0" fontId="35" fillId="8" borderId="3" xfId="0" applyFont="1" applyFill="1" applyBorder="1" applyAlignment="1">
      <alignment horizontal="center" vertical="center"/>
    </xf>
    <xf numFmtId="178" fontId="35" fillId="8" borderId="3" xfId="0" applyNumberFormat="1" applyFont="1" applyFill="1" applyBorder="1" applyAlignment="1">
      <alignment vertical="center"/>
    </xf>
    <xf numFmtId="177" fontId="34" fillId="8" borderId="12" xfId="0" applyNumberFormat="1" applyFont="1" applyFill="1" applyBorder="1" applyAlignment="1">
      <alignment vertical="center"/>
    </xf>
    <xf numFmtId="178" fontId="34" fillId="8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/>
    <xf numFmtId="0" fontId="0" fillId="0" borderId="8" xfId="0" applyBorder="1" applyAlignment="1">
      <alignment wrapText="1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178" fontId="26" fillId="0" borderId="3" xfId="0" applyNumberFormat="1" applyFont="1" applyBorder="1" applyAlignment="1">
      <alignment horizontal="right" vertical="center"/>
    </xf>
    <xf numFmtId="182" fontId="26" fillId="0" borderId="3" xfId="0" applyNumberFormat="1" applyFont="1" applyBorder="1" applyAlignment="1">
      <alignment vertical="center"/>
    </xf>
    <xf numFmtId="178" fontId="26" fillId="0" borderId="3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8" fontId="27" fillId="0" borderId="0" xfId="0" applyNumberFormat="1" applyFont="1" applyAlignment="1">
      <alignment horizontal="center"/>
    </xf>
    <xf numFmtId="178" fontId="27" fillId="0" borderId="0" xfId="0" applyNumberFormat="1" applyFont="1"/>
    <xf numFmtId="178" fontId="27" fillId="0" borderId="3" xfId="0" applyNumberFormat="1" applyFont="1" applyBorder="1" applyAlignment="1">
      <alignment horizontal="center"/>
    </xf>
    <xf numFmtId="178" fontId="27" fillId="0" borderId="3" xfId="0" applyNumberFormat="1" applyFont="1" applyBorder="1"/>
    <xf numFmtId="178" fontId="38" fillId="0" borderId="3" xfId="0" applyNumberFormat="1" applyFont="1" applyBorder="1" applyAlignment="1">
      <alignment horizontal="center"/>
    </xf>
    <xf numFmtId="178" fontId="38" fillId="0" borderId="3" xfId="0" applyNumberFormat="1" applyFont="1" applyBorder="1"/>
    <xf numFmtId="183" fontId="38" fillId="0" borderId="3" xfId="0" applyNumberFormat="1" applyFont="1" applyBorder="1" applyAlignment="1">
      <alignment horizontal="center"/>
    </xf>
    <xf numFmtId="184" fontId="2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0" xfId="0" applyFont="1" applyAlignment="1"/>
    <xf numFmtId="0" fontId="39" fillId="0" borderId="7" xfId="0" applyFont="1" applyBorder="1" applyAlignment="1">
      <alignment wrapText="1"/>
    </xf>
    <xf numFmtId="0" fontId="43" fillId="0" borderId="0" xfId="0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wrapText="1"/>
    </xf>
    <xf numFmtId="177" fontId="5" fillId="0" borderId="14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wrapText="1"/>
    </xf>
    <xf numFmtId="0" fontId="17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177" fontId="5" fillId="0" borderId="10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5" fillId="8" borderId="14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/>
    <xf numFmtId="0" fontId="4" fillId="0" borderId="11" xfId="0" applyFont="1" applyBorder="1" applyAlignment="1"/>
    <xf numFmtId="3" fontId="5" fillId="0" borderId="10" xfId="0" applyNumberFormat="1" applyFont="1" applyBorder="1" applyAlignment="1"/>
    <xf numFmtId="0" fontId="14" fillId="0" borderId="10" xfId="0" applyFont="1" applyBorder="1" applyAlignment="1"/>
    <xf numFmtId="3" fontId="5" fillId="0" borderId="14" xfId="0" applyNumberFormat="1" applyFont="1" applyBorder="1" applyAlignment="1">
      <alignment horizontal="right" vertical="center"/>
    </xf>
    <xf numFmtId="0" fontId="16" fillId="0" borderId="1" xfId="0" applyFont="1" applyBorder="1" applyAlignment="1"/>
    <xf numFmtId="0" fontId="4" fillId="0" borderId="0" xfId="0" applyFont="1" applyAlignment="1"/>
    <xf numFmtId="0" fontId="0" fillId="0" borderId="0" xfId="0" applyAlignment="1"/>
    <xf numFmtId="0" fontId="14" fillId="0" borderId="14" xfId="0" applyFont="1" applyBorder="1" applyAlignment="1"/>
    <xf numFmtId="0" fontId="14" fillId="0" borderId="1" xfId="0" applyFont="1" applyBorder="1" applyAlignment="1"/>
    <xf numFmtId="0" fontId="0" fillId="0" borderId="1" xfId="0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984643494148864E-2"/>
          <c:y val="0.21540536599591717"/>
          <c:w val="0.71840025521671669"/>
          <c:h val="0.67877697579469232"/>
        </c:manualLayout>
      </c:layout>
      <c:lineChart>
        <c:grouping val="standard"/>
        <c:varyColors val="0"/>
        <c:ser>
          <c:idx val="2"/>
          <c:order val="0"/>
          <c:tx>
            <c:strRef>
              <c:f>[1]工作表1!$D$1:$D$2</c:f>
              <c:strCache>
                <c:ptCount val="1"/>
                <c:pt idx="0">
                  <c:v>EUI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[1]工作表1!$A$3:$A$16</c:f>
              <c:strCache>
                <c:ptCount val="14"/>
                <c:pt idx="0">
                  <c:v>95年</c:v>
                </c:pt>
                <c:pt idx="1">
                  <c:v>96年</c:v>
                </c:pt>
                <c:pt idx="2">
                  <c:v>97年</c:v>
                </c:pt>
                <c:pt idx="3">
                  <c:v>98年</c:v>
                </c:pt>
                <c:pt idx="4">
                  <c:v>99年</c:v>
                </c:pt>
                <c:pt idx="5">
                  <c:v>100年</c:v>
                </c:pt>
                <c:pt idx="6">
                  <c:v>101年</c:v>
                </c:pt>
                <c:pt idx="7">
                  <c:v>102年</c:v>
                </c:pt>
                <c:pt idx="8">
                  <c:v>103年</c:v>
                </c:pt>
                <c:pt idx="9">
                  <c:v>104年</c:v>
                </c:pt>
                <c:pt idx="10">
                  <c:v>105年</c:v>
                </c:pt>
                <c:pt idx="11">
                  <c:v>106年</c:v>
                </c:pt>
                <c:pt idx="12">
                  <c:v>107年</c:v>
                </c:pt>
                <c:pt idx="13">
                  <c:v>108年</c:v>
                </c:pt>
              </c:strCache>
            </c:strRef>
          </c:cat>
          <c:val>
            <c:numRef>
              <c:f>[1]工作表1!$D$3:$D$16</c:f>
              <c:numCache>
                <c:formatCode>General</c:formatCode>
                <c:ptCount val="14"/>
                <c:pt idx="0">
                  <c:v>31.311891903837076</c:v>
                </c:pt>
                <c:pt idx="1">
                  <c:v>32.726201719560187</c:v>
                </c:pt>
                <c:pt idx="2">
                  <c:v>28.431829651019779</c:v>
                </c:pt>
                <c:pt idx="3">
                  <c:v>21.54410766395344</c:v>
                </c:pt>
                <c:pt idx="4">
                  <c:v>23.824244010080147</c:v>
                </c:pt>
                <c:pt idx="5">
                  <c:v>26.929716052712333</c:v>
                </c:pt>
                <c:pt idx="6">
                  <c:v>27.575922095006685</c:v>
                </c:pt>
                <c:pt idx="7">
                  <c:v>29.664657568554343</c:v>
                </c:pt>
                <c:pt idx="8">
                  <c:v>25.971196429903628</c:v>
                </c:pt>
                <c:pt idx="9">
                  <c:v>27.087416721488626</c:v>
                </c:pt>
                <c:pt idx="10">
                  <c:v>29.061289819392734</c:v>
                </c:pt>
                <c:pt idx="11">
                  <c:v>27.965868034046025</c:v>
                </c:pt>
                <c:pt idx="12">
                  <c:v>30.476390544998228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5232"/>
        <c:axId val="91617152"/>
      </c:lineChart>
      <c:catAx>
        <c:axId val="916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17152"/>
        <c:crosses val="autoZero"/>
        <c:auto val="1"/>
        <c:lblAlgn val="ctr"/>
        <c:lblOffset val="100"/>
        <c:noMultiLvlLbl val="0"/>
      </c:catAx>
      <c:valAx>
        <c:axId val="9161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61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23812</xdr:rowOff>
    </xdr:from>
    <xdr:to>
      <xdr:col>6</xdr:col>
      <xdr:colOff>9525</xdr:colOff>
      <xdr:row>30</xdr:row>
      <xdr:rowOff>42862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1590675</xdr:colOff>
      <xdr:row>8</xdr:row>
      <xdr:rowOff>157162</xdr:rowOff>
    </xdr:from>
    <xdr:ext cx="914400" cy="264560"/>
    <xdr:sp macro="" textlink="">
      <xdr:nvSpPr>
        <xdr:cNvPr id="2" name="文字方塊 1"/>
        <xdr:cNvSpPr txBox="1"/>
      </xdr:nvSpPr>
      <xdr:spPr>
        <a:xfrm>
          <a:off x="5543550" y="21383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1590675</xdr:colOff>
      <xdr:row>8</xdr:row>
      <xdr:rowOff>157162</xdr:rowOff>
    </xdr:from>
    <xdr:ext cx="914400" cy="264560"/>
    <xdr:sp macro="" textlink="">
      <xdr:nvSpPr>
        <xdr:cNvPr id="3" name="文字方塊 2"/>
        <xdr:cNvSpPr txBox="1"/>
      </xdr:nvSpPr>
      <xdr:spPr>
        <a:xfrm>
          <a:off x="5543550" y="21383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844;&#20107;&#21253;&#22846;/&#31680;&#33021;&#30456;&#38364;&#36039;&#26009;&#22846;/&#24180;&#29992;&#38651;&#25351;&#27161;(EUI)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工作表2"/>
      <sheetName val="工作表3"/>
    </sheetNames>
    <sheetDataSet>
      <sheetData sheetId="0">
        <row r="1">
          <cell r="D1"/>
        </row>
        <row r="2">
          <cell r="D2" t="str">
            <v>EUI</v>
          </cell>
        </row>
        <row r="3">
          <cell r="A3" t="str">
            <v>95年</v>
          </cell>
          <cell r="D3">
            <v>31.311891903837076</v>
          </cell>
        </row>
        <row r="4">
          <cell r="A4" t="str">
            <v>96年</v>
          </cell>
          <cell r="D4">
            <v>32.726201719560187</v>
          </cell>
        </row>
        <row r="5">
          <cell r="A5" t="str">
            <v>97年</v>
          </cell>
          <cell r="D5">
            <v>28.431829651019779</v>
          </cell>
        </row>
        <row r="6">
          <cell r="A6" t="str">
            <v>98年</v>
          </cell>
          <cell r="D6">
            <v>21.54410766395344</v>
          </cell>
        </row>
        <row r="7">
          <cell r="A7" t="str">
            <v>99年</v>
          </cell>
          <cell r="D7">
            <v>23.824244010080147</v>
          </cell>
        </row>
        <row r="8">
          <cell r="A8" t="str">
            <v>100年</v>
          </cell>
          <cell r="D8">
            <v>26.929716052712333</v>
          </cell>
        </row>
        <row r="9">
          <cell r="A9" t="str">
            <v>101年</v>
          </cell>
          <cell r="D9">
            <v>27.575922095006685</v>
          </cell>
        </row>
        <row r="10">
          <cell r="A10" t="str">
            <v>102年</v>
          </cell>
          <cell r="D10">
            <v>29.664657568554343</v>
          </cell>
        </row>
        <row r="11">
          <cell r="A11" t="str">
            <v>103年</v>
          </cell>
          <cell r="D11">
            <v>25.971196429903628</v>
          </cell>
        </row>
        <row r="12">
          <cell r="A12" t="str">
            <v>104年</v>
          </cell>
          <cell r="D12">
            <v>27.087416721488626</v>
          </cell>
        </row>
        <row r="13">
          <cell r="A13" t="str">
            <v>105年</v>
          </cell>
          <cell r="D13">
            <v>29.061289819392734</v>
          </cell>
        </row>
        <row r="14">
          <cell r="A14" t="str">
            <v>106年</v>
          </cell>
          <cell r="D14">
            <v>27.965868034046025</v>
          </cell>
        </row>
        <row r="15">
          <cell r="A15" t="str">
            <v>107年</v>
          </cell>
          <cell r="D15">
            <v>30.476390544998228</v>
          </cell>
        </row>
        <row r="16">
          <cell r="A16" t="str">
            <v>108年</v>
          </cell>
          <cell r="D16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1"/>
  <sheetViews>
    <sheetView tabSelected="1" workbookViewId="0">
      <pane xSplit="2" ySplit="1" topLeftCell="C155" activePane="bottomRight" state="frozen"/>
      <selection pane="topRight" activeCell="C1" sqref="C1"/>
      <selection pane="bottomLeft" activeCell="A2" sqref="A2"/>
      <selection pane="bottomRight" activeCell="M168" sqref="M168"/>
    </sheetView>
  </sheetViews>
  <sheetFormatPr defaultRowHeight="16.5"/>
  <cols>
    <col min="1" max="2" width="4.625" customWidth="1"/>
    <col min="3" max="7" width="7.625" customWidth="1"/>
    <col min="8" max="9" width="9.625" customWidth="1"/>
    <col min="10" max="10" width="9" customWidth="1"/>
    <col min="11" max="11" width="10.25" customWidth="1"/>
    <col min="12" max="12" width="9.875" customWidth="1"/>
    <col min="13" max="13" width="10.625" customWidth="1"/>
    <col min="14" max="14" width="12.25" customWidth="1"/>
    <col min="15" max="15" width="10" customWidth="1"/>
    <col min="17" max="17" width="10" customWidth="1"/>
    <col min="19" max="19" width="9" customWidth="1"/>
    <col min="21" max="21" width="9.625" customWidth="1"/>
    <col min="25" max="25" width="10" bestFit="1" customWidth="1"/>
    <col min="26" max="26" width="10" customWidth="1"/>
    <col min="27" max="27" width="24" customWidth="1"/>
  </cols>
  <sheetData>
    <row r="1" spans="1:27" ht="78.75">
      <c r="A1" s="27" t="s">
        <v>45</v>
      </c>
      <c r="B1" s="27" t="s">
        <v>46</v>
      </c>
      <c r="C1" s="27" t="s">
        <v>47</v>
      </c>
      <c r="D1" s="27" t="s">
        <v>48</v>
      </c>
      <c r="E1" s="27" t="s">
        <v>511</v>
      </c>
      <c r="F1" s="27" t="s">
        <v>512</v>
      </c>
      <c r="G1" s="27" t="s">
        <v>49</v>
      </c>
      <c r="H1" s="27" t="s">
        <v>94</v>
      </c>
      <c r="I1" s="27" t="s">
        <v>93</v>
      </c>
      <c r="J1" s="27" t="s">
        <v>50</v>
      </c>
      <c r="K1" s="27" t="s">
        <v>371</v>
      </c>
      <c r="L1" s="27" t="s">
        <v>131</v>
      </c>
      <c r="M1" s="27" t="s">
        <v>130</v>
      </c>
      <c r="N1" s="27" t="s">
        <v>202</v>
      </c>
      <c r="O1" s="27" t="s">
        <v>51</v>
      </c>
      <c r="P1" s="27" t="s">
        <v>52</v>
      </c>
      <c r="Q1" s="27" t="s">
        <v>217</v>
      </c>
      <c r="R1" s="27" t="s">
        <v>204</v>
      </c>
      <c r="S1" s="27" t="s">
        <v>203</v>
      </c>
      <c r="T1" s="27" t="s">
        <v>218</v>
      </c>
      <c r="U1" s="27" t="s">
        <v>220</v>
      </c>
      <c r="V1" s="27" t="s">
        <v>219</v>
      </c>
      <c r="W1" s="27" t="s">
        <v>221</v>
      </c>
      <c r="X1" s="27" t="s">
        <v>222</v>
      </c>
      <c r="Y1" s="27" t="s">
        <v>223</v>
      </c>
      <c r="Z1" s="161" t="s">
        <v>466</v>
      </c>
      <c r="AA1" s="161" t="s">
        <v>231</v>
      </c>
    </row>
    <row r="2" spans="1:27">
      <c r="A2" s="143">
        <v>95</v>
      </c>
      <c r="B2" s="144" t="s">
        <v>117</v>
      </c>
      <c r="C2" s="140">
        <v>487</v>
      </c>
      <c r="D2" s="113">
        <v>208</v>
      </c>
      <c r="E2" s="113">
        <v>80</v>
      </c>
      <c r="F2" s="113">
        <v>148</v>
      </c>
      <c r="G2" s="113">
        <v>75</v>
      </c>
      <c r="H2" s="113">
        <v>43360</v>
      </c>
      <c r="I2" s="113">
        <v>4000</v>
      </c>
      <c r="J2" s="113">
        <v>17600</v>
      </c>
      <c r="K2" s="134">
        <f t="shared" ref="K2:K33" si="0">H2+I2+J2</f>
        <v>64960</v>
      </c>
      <c r="L2" s="57"/>
      <c r="M2" s="117"/>
      <c r="N2" s="267">
        <v>198842</v>
      </c>
      <c r="O2" s="264"/>
      <c r="P2" s="118"/>
      <c r="Q2" s="119"/>
      <c r="R2" s="119">
        <f t="shared" ref="R2:R33" si="1">H2</f>
        <v>43360</v>
      </c>
      <c r="S2" s="119">
        <f t="shared" ref="S2:S33" si="2">I2+J2</f>
        <v>21600</v>
      </c>
      <c r="T2" s="116">
        <f>S2/R2</f>
        <v>0.49815498154981552</v>
      </c>
      <c r="U2" s="127">
        <f>K2/1.6051</f>
        <v>40470.998691670298</v>
      </c>
      <c r="V2" s="119"/>
      <c r="W2" s="127"/>
      <c r="X2" s="127"/>
      <c r="Y2" s="127"/>
      <c r="Z2" s="127"/>
      <c r="AA2" s="155"/>
    </row>
    <row r="3" spans="1:27">
      <c r="A3" s="143">
        <v>95</v>
      </c>
      <c r="B3" s="144" t="s">
        <v>100</v>
      </c>
      <c r="C3" s="140">
        <v>487</v>
      </c>
      <c r="D3" s="113">
        <v>212</v>
      </c>
      <c r="E3" s="113">
        <v>99</v>
      </c>
      <c r="F3" s="113">
        <v>155</v>
      </c>
      <c r="G3" s="113">
        <v>74</v>
      </c>
      <c r="H3" s="113">
        <v>25920</v>
      </c>
      <c r="I3" s="113">
        <v>2240</v>
      </c>
      <c r="J3" s="113">
        <v>12480</v>
      </c>
      <c r="K3" s="134">
        <f t="shared" si="0"/>
        <v>40640</v>
      </c>
      <c r="L3" s="57"/>
      <c r="M3" s="117"/>
      <c r="N3" s="267">
        <v>155797</v>
      </c>
      <c r="O3" s="264"/>
      <c r="P3" s="118"/>
      <c r="Q3" s="119"/>
      <c r="R3" s="119">
        <f t="shared" si="1"/>
        <v>25920</v>
      </c>
      <c r="S3" s="119">
        <f t="shared" si="2"/>
        <v>14720</v>
      </c>
      <c r="T3" s="116">
        <f t="shared" ref="T3:T66" si="3">S3/R3</f>
        <v>0.5679012345679012</v>
      </c>
      <c r="U3" s="127">
        <f t="shared" ref="U3:U13" si="4">K3/1.6051</f>
        <v>25319.294747990782</v>
      </c>
      <c r="V3" s="119"/>
      <c r="W3" s="127"/>
      <c r="X3" s="127"/>
      <c r="Y3" s="127"/>
      <c r="Z3" s="127"/>
      <c r="AA3" s="155"/>
    </row>
    <row r="4" spans="1:27">
      <c r="A4" s="143">
        <v>95</v>
      </c>
      <c r="B4" s="144" t="s">
        <v>53</v>
      </c>
      <c r="C4" s="140">
        <v>487</v>
      </c>
      <c r="D4" s="113">
        <v>206</v>
      </c>
      <c r="E4" s="113">
        <v>75</v>
      </c>
      <c r="F4" s="113">
        <v>169</v>
      </c>
      <c r="G4" s="113">
        <v>74</v>
      </c>
      <c r="H4" s="113">
        <v>24640</v>
      </c>
      <c r="I4" s="113">
        <v>2720</v>
      </c>
      <c r="J4" s="113">
        <v>17600</v>
      </c>
      <c r="K4" s="134">
        <f t="shared" si="0"/>
        <v>44960</v>
      </c>
      <c r="L4" s="57"/>
      <c r="M4" s="117"/>
      <c r="N4" s="267">
        <v>157658</v>
      </c>
      <c r="O4" s="264"/>
      <c r="P4" s="118"/>
      <c r="Q4" s="119"/>
      <c r="R4" s="119">
        <f t="shared" si="1"/>
        <v>24640</v>
      </c>
      <c r="S4" s="119">
        <f t="shared" si="2"/>
        <v>20320</v>
      </c>
      <c r="T4" s="116">
        <f t="shared" si="3"/>
        <v>0.82467532467532467</v>
      </c>
      <c r="U4" s="127">
        <f t="shared" si="4"/>
        <v>28010.715843249644</v>
      </c>
      <c r="V4" s="119"/>
      <c r="W4" s="127"/>
      <c r="X4" s="127"/>
      <c r="Y4" s="127"/>
      <c r="Z4" s="127"/>
      <c r="AA4" s="155"/>
    </row>
    <row r="5" spans="1:27">
      <c r="A5" s="143">
        <v>95</v>
      </c>
      <c r="B5" s="144" t="s">
        <v>54</v>
      </c>
      <c r="C5" s="140">
        <v>487</v>
      </c>
      <c r="D5" s="113">
        <v>164</v>
      </c>
      <c r="E5" s="113">
        <v>97</v>
      </c>
      <c r="F5" s="113">
        <v>164</v>
      </c>
      <c r="G5" s="113">
        <v>76</v>
      </c>
      <c r="H5" s="113">
        <v>41600</v>
      </c>
      <c r="I5" s="113">
        <v>3840</v>
      </c>
      <c r="J5" s="113">
        <v>17120</v>
      </c>
      <c r="K5" s="134">
        <f t="shared" si="0"/>
        <v>62560</v>
      </c>
      <c r="L5" s="57"/>
      <c r="M5" s="117"/>
      <c r="N5" s="267">
        <v>193929</v>
      </c>
      <c r="O5" s="264"/>
      <c r="P5" s="118"/>
      <c r="Q5" s="119"/>
      <c r="R5" s="119">
        <f t="shared" si="1"/>
        <v>41600</v>
      </c>
      <c r="S5" s="119">
        <f t="shared" si="2"/>
        <v>20960</v>
      </c>
      <c r="T5" s="116">
        <f t="shared" si="3"/>
        <v>0.50384615384615383</v>
      </c>
      <c r="U5" s="127">
        <f t="shared" si="4"/>
        <v>38975.764749859823</v>
      </c>
      <c r="V5" s="119"/>
      <c r="W5" s="127"/>
      <c r="X5" s="127"/>
      <c r="Y5" s="127"/>
      <c r="Z5" s="127"/>
      <c r="AA5" s="155"/>
    </row>
    <row r="6" spans="1:27">
      <c r="A6" s="143">
        <v>95</v>
      </c>
      <c r="B6" s="144" t="s">
        <v>55</v>
      </c>
      <c r="C6" s="140">
        <v>487</v>
      </c>
      <c r="D6" s="120">
        <v>529</v>
      </c>
      <c r="E6" s="120">
        <v>112</v>
      </c>
      <c r="F6" s="120">
        <v>112</v>
      </c>
      <c r="G6" s="120">
        <v>77</v>
      </c>
      <c r="H6" s="120">
        <v>47200</v>
      </c>
      <c r="I6" s="120">
        <v>4000</v>
      </c>
      <c r="J6" s="120">
        <v>20160</v>
      </c>
      <c r="K6" s="134">
        <f t="shared" si="0"/>
        <v>71360</v>
      </c>
      <c r="L6" s="57"/>
      <c r="M6" s="117"/>
      <c r="N6" s="267">
        <v>222708</v>
      </c>
      <c r="O6" s="264"/>
      <c r="P6" s="118"/>
      <c r="Q6" s="119"/>
      <c r="R6" s="119">
        <f t="shared" si="1"/>
        <v>47200</v>
      </c>
      <c r="S6" s="119">
        <f t="shared" si="2"/>
        <v>24160</v>
      </c>
      <c r="T6" s="116">
        <f t="shared" si="3"/>
        <v>0.51186440677966105</v>
      </c>
      <c r="U6" s="127">
        <f t="shared" si="4"/>
        <v>44458.28920316491</v>
      </c>
      <c r="V6" s="119"/>
      <c r="W6" s="127"/>
      <c r="X6" s="127"/>
      <c r="Y6" s="127"/>
      <c r="Z6" s="127"/>
      <c r="AA6" s="155"/>
    </row>
    <row r="7" spans="1:27" ht="17.25" thickBot="1">
      <c r="A7" s="145">
        <v>95</v>
      </c>
      <c r="B7" s="146" t="s">
        <v>56</v>
      </c>
      <c r="C7" s="141">
        <v>487</v>
      </c>
      <c r="D7" s="114">
        <v>555</v>
      </c>
      <c r="E7" s="114">
        <v>148</v>
      </c>
      <c r="F7" s="114">
        <v>484</v>
      </c>
      <c r="G7" s="114">
        <v>82</v>
      </c>
      <c r="H7" s="114">
        <v>71360</v>
      </c>
      <c r="I7" s="114">
        <v>5760</v>
      </c>
      <c r="J7" s="114">
        <v>30080</v>
      </c>
      <c r="K7" s="135">
        <f t="shared" si="0"/>
        <v>107200</v>
      </c>
      <c r="L7" s="59"/>
      <c r="M7" s="121"/>
      <c r="N7" s="268">
        <v>293050</v>
      </c>
      <c r="O7" s="265">
        <v>27342</v>
      </c>
      <c r="P7" s="122"/>
      <c r="Q7" s="131"/>
      <c r="R7" s="131">
        <f t="shared" si="1"/>
        <v>71360</v>
      </c>
      <c r="S7" s="131">
        <f t="shared" si="2"/>
        <v>35840</v>
      </c>
      <c r="T7" s="132">
        <f t="shared" si="3"/>
        <v>0.50224215246636772</v>
      </c>
      <c r="U7" s="133">
        <f t="shared" si="4"/>
        <v>66787.116067534735</v>
      </c>
      <c r="V7" s="131"/>
      <c r="W7" s="133"/>
      <c r="X7" s="133"/>
      <c r="Y7" s="133"/>
      <c r="Z7" s="133"/>
      <c r="AA7" s="281"/>
    </row>
    <row r="8" spans="1:27">
      <c r="A8" s="147">
        <v>95</v>
      </c>
      <c r="B8" s="148" t="s">
        <v>57</v>
      </c>
      <c r="C8" s="142">
        <v>487</v>
      </c>
      <c r="D8" s="115">
        <v>617</v>
      </c>
      <c r="E8" s="115">
        <v>187</v>
      </c>
      <c r="F8" s="115">
        <v>316</v>
      </c>
      <c r="G8" s="115">
        <v>84</v>
      </c>
      <c r="H8" s="115">
        <v>88800</v>
      </c>
      <c r="I8" s="115">
        <v>6080</v>
      </c>
      <c r="J8" s="115">
        <v>31360</v>
      </c>
      <c r="K8" s="136">
        <f t="shared" si="0"/>
        <v>126240</v>
      </c>
      <c r="L8" s="58"/>
      <c r="M8" s="123"/>
      <c r="N8" s="269">
        <v>422841</v>
      </c>
      <c r="O8" s="266">
        <v>81635</v>
      </c>
      <c r="P8" s="124"/>
      <c r="Q8" s="128"/>
      <c r="R8" s="128">
        <f t="shared" si="1"/>
        <v>88800</v>
      </c>
      <c r="S8" s="128">
        <f t="shared" si="2"/>
        <v>37440</v>
      </c>
      <c r="T8" s="129">
        <f t="shared" si="3"/>
        <v>0.42162162162162165</v>
      </c>
      <c r="U8" s="130">
        <f t="shared" si="4"/>
        <v>78649.305339231199</v>
      </c>
      <c r="V8" s="119"/>
      <c r="W8" s="130"/>
      <c r="X8" s="130"/>
      <c r="Y8" s="130"/>
      <c r="Z8" s="130"/>
      <c r="AA8" s="280"/>
    </row>
    <row r="9" spans="1:27">
      <c r="A9" s="143">
        <v>95</v>
      </c>
      <c r="B9" s="144" t="s">
        <v>58</v>
      </c>
      <c r="C9" s="140">
        <v>487</v>
      </c>
      <c r="D9" s="113">
        <v>280</v>
      </c>
      <c r="E9" s="113">
        <v>64</v>
      </c>
      <c r="F9" s="113">
        <v>52</v>
      </c>
      <c r="G9" s="113">
        <v>76</v>
      </c>
      <c r="H9" s="120">
        <v>18240</v>
      </c>
      <c r="I9" s="120">
        <v>2720</v>
      </c>
      <c r="J9" s="120">
        <v>11840</v>
      </c>
      <c r="K9" s="134">
        <f t="shared" si="0"/>
        <v>32800</v>
      </c>
      <c r="L9" s="57"/>
      <c r="M9" s="117"/>
      <c r="N9" s="267">
        <v>176753</v>
      </c>
      <c r="O9" s="264"/>
      <c r="P9" s="118"/>
      <c r="Q9" s="119"/>
      <c r="R9" s="119">
        <f t="shared" si="1"/>
        <v>18240</v>
      </c>
      <c r="S9" s="119">
        <f t="shared" si="2"/>
        <v>14560</v>
      </c>
      <c r="T9" s="116">
        <f t="shared" si="3"/>
        <v>0.79824561403508776</v>
      </c>
      <c r="U9" s="127">
        <f t="shared" si="4"/>
        <v>20434.863871409882</v>
      </c>
      <c r="V9" s="119"/>
      <c r="W9" s="127"/>
      <c r="X9" s="127"/>
      <c r="Y9" s="127"/>
      <c r="Z9" s="127"/>
      <c r="AA9" s="155"/>
    </row>
    <row r="10" spans="1:27">
      <c r="A10" s="143">
        <v>95</v>
      </c>
      <c r="B10" s="144" t="s">
        <v>59</v>
      </c>
      <c r="C10" s="140">
        <v>487</v>
      </c>
      <c r="D10" s="113">
        <v>369</v>
      </c>
      <c r="E10" s="113">
        <v>54</v>
      </c>
      <c r="F10" s="113">
        <v>176</v>
      </c>
      <c r="G10" s="113">
        <v>77</v>
      </c>
      <c r="H10" s="120">
        <v>22720</v>
      </c>
      <c r="I10" s="120">
        <v>2400</v>
      </c>
      <c r="J10" s="120">
        <v>11840</v>
      </c>
      <c r="K10" s="134">
        <f t="shared" si="0"/>
        <v>36960</v>
      </c>
      <c r="L10" s="57"/>
      <c r="M10" s="117"/>
      <c r="N10" s="267">
        <v>186371</v>
      </c>
      <c r="O10" s="264"/>
      <c r="P10" s="118"/>
      <c r="Q10" s="119"/>
      <c r="R10" s="119">
        <f t="shared" si="1"/>
        <v>22720</v>
      </c>
      <c r="S10" s="119">
        <f t="shared" si="2"/>
        <v>14240</v>
      </c>
      <c r="T10" s="116">
        <f t="shared" si="3"/>
        <v>0.62676056338028174</v>
      </c>
      <c r="U10" s="127">
        <f t="shared" si="4"/>
        <v>23026.602703881377</v>
      </c>
      <c r="V10" s="119"/>
      <c r="W10" s="127"/>
      <c r="X10" s="127"/>
      <c r="Y10" s="127"/>
      <c r="Z10" s="127"/>
      <c r="AA10" s="155"/>
    </row>
    <row r="11" spans="1:27">
      <c r="A11" s="143">
        <v>95</v>
      </c>
      <c r="B11" s="144" t="s">
        <v>60</v>
      </c>
      <c r="C11" s="140">
        <v>487</v>
      </c>
      <c r="D11" s="113">
        <v>537</v>
      </c>
      <c r="E11" s="113">
        <v>107</v>
      </c>
      <c r="F11" s="113">
        <v>187</v>
      </c>
      <c r="G11" s="113">
        <v>84</v>
      </c>
      <c r="H11" s="120">
        <v>80640</v>
      </c>
      <c r="I11" s="120">
        <v>3680</v>
      </c>
      <c r="J11" s="120">
        <v>24160</v>
      </c>
      <c r="K11" s="134">
        <f t="shared" si="0"/>
        <v>108480</v>
      </c>
      <c r="L11" s="57"/>
      <c r="M11" s="117"/>
      <c r="N11" s="267">
        <v>356241</v>
      </c>
      <c r="O11" s="264">
        <v>24179</v>
      </c>
      <c r="P11" s="118"/>
      <c r="Q11" s="119"/>
      <c r="R11" s="119">
        <f t="shared" si="1"/>
        <v>80640</v>
      </c>
      <c r="S11" s="119">
        <f t="shared" si="2"/>
        <v>27840</v>
      </c>
      <c r="T11" s="116">
        <f t="shared" si="3"/>
        <v>0.34523809523809523</v>
      </c>
      <c r="U11" s="127">
        <f t="shared" si="4"/>
        <v>67584.57416983365</v>
      </c>
      <c r="V11" s="119"/>
      <c r="W11" s="127"/>
      <c r="X11" s="127"/>
      <c r="Y11" s="127"/>
      <c r="Z11" s="127"/>
      <c r="AA11" s="155"/>
    </row>
    <row r="12" spans="1:27">
      <c r="A12" s="143">
        <v>95</v>
      </c>
      <c r="B12" s="144" t="s">
        <v>61</v>
      </c>
      <c r="C12" s="140">
        <v>487</v>
      </c>
      <c r="D12" s="113">
        <v>521</v>
      </c>
      <c r="E12" s="113">
        <v>139</v>
      </c>
      <c r="F12" s="113">
        <v>185</v>
      </c>
      <c r="G12" s="113">
        <v>81</v>
      </c>
      <c r="H12" s="120">
        <v>59680</v>
      </c>
      <c r="I12" s="120">
        <v>5280</v>
      </c>
      <c r="J12" s="120">
        <v>26400</v>
      </c>
      <c r="K12" s="134">
        <f t="shared" si="0"/>
        <v>91360</v>
      </c>
      <c r="L12" s="57"/>
      <c r="M12" s="117"/>
      <c r="N12" s="267">
        <v>264654</v>
      </c>
      <c r="O12" s="264">
        <v>11995</v>
      </c>
      <c r="P12" s="118"/>
      <c r="Q12" s="119"/>
      <c r="R12" s="119">
        <f t="shared" si="1"/>
        <v>59680</v>
      </c>
      <c r="S12" s="119">
        <f t="shared" si="2"/>
        <v>31680</v>
      </c>
      <c r="T12" s="116">
        <f t="shared" si="3"/>
        <v>0.53083109919571048</v>
      </c>
      <c r="U12" s="127">
        <f t="shared" si="4"/>
        <v>56918.572051585572</v>
      </c>
      <c r="V12" s="119"/>
      <c r="W12" s="127"/>
      <c r="X12" s="127"/>
      <c r="Y12" s="127"/>
      <c r="Z12" s="127"/>
      <c r="AA12" s="155"/>
    </row>
    <row r="13" spans="1:27" ht="17.25" thickBot="1">
      <c r="A13" s="145">
        <v>95</v>
      </c>
      <c r="B13" s="146" t="s">
        <v>62</v>
      </c>
      <c r="C13" s="141">
        <v>487</v>
      </c>
      <c r="D13" s="114">
        <v>385</v>
      </c>
      <c r="E13" s="114">
        <v>192</v>
      </c>
      <c r="F13" s="114">
        <v>131</v>
      </c>
      <c r="G13" s="114">
        <v>78</v>
      </c>
      <c r="H13" s="125">
        <v>50560</v>
      </c>
      <c r="I13" s="125">
        <v>4960</v>
      </c>
      <c r="J13" s="125">
        <v>21280</v>
      </c>
      <c r="K13" s="135">
        <f t="shared" si="0"/>
        <v>76800</v>
      </c>
      <c r="L13" s="59"/>
      <c r="M13" s="121"/>
      <c r="N13" s="268">
        <v>228658</v>
      </c>
      <c r="O13" s="265"/>
      <c r="P13" s="122"/>
      <c r="Q13" s="131"/>
      <c r="R13" s="131">
        <f t="shared" si="1"/>
        <v>50560</v>
      </c>
      <c r="S13" s="131">
        <f t="shared" si="2"/>
        <v>26240</v>
      </c>
      <c r="T13" s="132">
        <f t="shared" si="3"/>
        <v>0.51898734177215189</v>
      </c>
      <c r="U13" s="133">
        <f t="shared" si="4"/>
        <v>47847.486137935331</v>
      </c>
      <c r="V13" s="131"/>
      <c r="W13" s="133"/>
      <c r="X13" s="133"/>
      <c r="Y13" s="133"/>
      <c r="Z13" s="133"/>
      <c r="AA13" s="281"/>
    </row>
    <row r="14" spans="1:27">
      <c r="A14" s="147">
        <v>96</v>
      </c>
      <c r="B14" s="148" t="s">
        <v>63</v>
      </c>
      <c r="C14" s="142">
        <v>487</v>
      </c>
      <c r="D14" s="115">
        <v>240</v>
      </c>
      <c r="E14" s="115">
        <v>75</v>
      </c>
      <c r="F14" s="115">
        <v>123</v>
      </c>
      <c r="G14" s="115">
        <v>77</v>
      </c>
      <c r="H14" s="126">
        <v>46880</v>
      </c>
      <c r="I14" s="126">
        <v>4160</v>
      </c>
      <c r="J14" s="126">
        <v>19040</v>
      </c>
      <c r="K14" s="136">
        <f t="shared" si="0"/>
        <v>70080</v>
      </c>
      <c r="L14" s="58"/>
      <c r="M14" s="123"/>
      <c r="N14" s="269">
        <v>217746</v>
      </c>
      <c r="O14" s="266"/>
      <c r="P14" s="124"/>
      <c r="Q14" s="128"/>
      <c r="R14" s="128">
        <f t="shared" si="1"/>
        <v>46880</v>
      </c>
      <c r="S14" s="128">
        <f t="shared" si="2"/>
        <v>23200</v>
      </c>
      <c r="T14" s="129">
        <f t="shared" si="3"/>
        <v>0.4948805460750853</v>
      </c>
      <c r="U14" s="130">
        <f>K14/1.6051</f>
        <v>43660.831100865988</v>
      </c>
      <c r="V14" s="119"/>
      <c r="W14" s="130"/>
      <c r="X14" s="130"/>
      <c r="Y14" s="130"/>
      <c r="Z14" s="130"/>
      <c r="AA14" s="280"/>
    </row>
    <row r="15" spans="1:27">
      <c r="A15" s="143">
        <v>96</v>
      </c>
      <c r="B15" s="144" t="s">
        <v>64</v>
      </c>
      <c r="C15" s="140">
        <v>487</v>
      </c>
      <c r="D15" s="113">
        <v>216</v>
      </c>
      <c r="E15" s="113">
        <v>86</v>
      </c>
      <c r="F15" s="113">
        <v>132</v>
      </c>
      <c r="G15" s="113">
        <v>77</v>
      </c>
      <c r="H15" s="120">
        <v>30240</v>
      </c>
      <c r="I15" s="120">
        <v>2720</v>
      </c>
      <c r="J15" s="120">
        <v>15360</v>
      </c>
      <c r="K15" s="134">
        <f t="shared" si="0"/>
        <v>48320</v>
      </c>
      <c r="L15" s="57"/>
      <c r="M15" s="117"/>
      <c r="N15" s="267">
        <v>174041</v>
      </c>
      <c r="O15" s="264"/>
      <c r="P15" s="118"/>
      <c r="Q15" s="119"/>
      <c r="R15" s="119">
        <f t="shared" si="1"/>
        <v>30240</v>
      </c>
      <c r="S15" s="119">
        <f t="shared" si="2"/>
        <v>18080</v>
      </c>
      <c r="T15" s="116">
        <f t="shared" si="3"/>
        <v>0.59788359788359791</v>
      </c>
      <c r="U15" s="127">
        <f t="shared" ref="U15:U36" si="5">K15/1.6051</f>
        <v>30104.043361784312</v>
      </c>
      <c r="V15" s="119"/>
      <c r="W15" s="127"/>
      <c r="X15" s="127"/>
      <c r="Y15" s="127"/>
      <c r="Z15" s="127"/>
      <c r="AA15" s="155"/>
    </row>
    <row r="16" spans="1:27">
      <c r="A16" s="143">
        <v>96</v>
      </c>
      <c r="B16" s="144" t="s">
        <v>53</v>
      </c>
      <c r="C16" s="140">
        <v>487</v>
      </c>
      <c r="D16" s="113">
        <v>259</v>
      </c>
      <c r="E16" s="113">
        <v>48</v>
      </c>
      <c r="F16" s="113">
        <v>129</v>
      </c>
      <c r="G16" s="113">
        <v>73</v>
      </c>
      <c r="H16" s="120">
        <v>16320</v>
      </c>
      <c r="I16" s="120">
        <v>1920</v>
      </c>
      <c r="J16" s="120">
        <v>16480</v>
      </c>
      <c r="K16" s="134">
        <f t="shared" si="0"/>
        <v>34720</v>
      </c>
      <c r="L16" s="57"/>
      <c r="M16" s="117"/>
      <c r="N16" s="267">
        <v>143385</v>
      </c>
      <c r="O16" s="264"/>
      <c r="P16" s="118"/>
      <c r="Q16" s="119"/>
      <c r="R16" s="119">
        <f t="shared" si="1"/>
        <v>16320</v>
      </c>
      <c r="S16" s="119">
        <f t="shared" si="2"/>
        <v>18400</v>
      </c>
      <c r="T16" s="116">
        <f t="shared" si="3"/>
        <v>1.1274509803921569</v>
      </c>
      <c r="U16" s="127">
        <f t="shared" si="5"/>
        <v>21631.051024858265</v>
      </c>
      <c r="V16" s="119"/>
      <c r="W16" s="127"/>
      <c r="X16" s="127"/>
      <c r="Y16" s="127"/>
      <c r="Z16" s="127"/>
      <c r="AA16" s="155"/>
    </row>
    <row r="17" spans="1:27">
      <c r="A17" s="143">
        <v>96</v>
      </c>
      <c r="B17" s="144" t="s">
        <v>54</v>
      </c>
      <c r="C17" s="193">
        <v>487</v>
      </c>
      <c r="D17" s="194">
        <v>166</v>
      </c>
      <c r="E17" s="194">
        <v>84</v>
      </c>
      <c r="F17" s="194">
        <v>132</v>
      </c>
      <c r="G17" s="194">
        <v>77</v>
      </c>
      <c r="H17" s="272">
        <v>40160</v>
      </c>
      <c r="I17" s="272">
        <v>3360</v>
      </c>
      <c r="J17" s="272">
        <v>16960</v>
      </c>
      <c r="K17" s="195">
        <f t="shared" si="0"/>
        <v>60480</v>
      </c>
      <c r="L17" s="196"/>
      <c r="M17" s="197"/>
      <c r="N17" s="267">
        <v>199268</v>
      </c>
      <c r="O17" s="264"/>
      <c r="P17" s="273"/>
      <c r="Q17" s="199"/>
      <c r="R17" s="199">
        <f t="shared" si="1"/>
        <v>40160</v>
      </c>
      <c r="S17" s="199">
        <f t="shared" si="2"/>
        <v>20320</v>
      </c>
      <c r="T17" s="200">
        <f t="shared" si="3"/>
        <v>0.50597609561752988</v>
      </c>
      <c r="U17" s="201">
        <f t="shared" si="5"/>
        <v>37679.895333624074</v>
      </c>
      <c r="V17" s="199"/>
      <c r="W17" s="201"/>
      <c r="X17" s="201"/>
      <c r="Y17" s="201"/>
      <c r="Z17" s="201"/>
      <c r="AA17" s="202"/>
    </row>
    <row r="18" spans="1:27">
      <c r="A18" s="143">
        <v>96</v>
      </c>
      <c r="B18" s="144" t="s">
        <v>55</v>
      </c>
      <c r="C18" s="193">
        <v>487</v>
      </c>
      <c r="D18" s="194">
        <v>465</v>
      </c>
      <c r="E18" s="194">
        <v>193</v>
      </c>
      <c r="F18" s="194">
        <v>184</v>
      </c>
      <c r="G18" s="194">
        <v>80</v>
      </c>
      <c r="H18" s="272">
        <v>53920</v>
      </c>
      <c r="I18" s="272">
        <v>6080</v>
      </c>
      <c r="J18" s="272">
        <v>25120</v>
      </c>
      <c r="K18" s="195">
        <f t="shared" si="0"/>
        <v>85120</v>
      </c>
      <c r="L18" s="196"/>
      <c r="M18" s="197"/>
      <c r="N18" s="267">
        <v>239883</v>
      </c>
      <c r="O18" s="264"/>
      <c r="P18" s="273"/>
      <c r="Q18" s="199"/>
      <c r="R18" s="199">
        <f t="shared" si="1"/>
        <v>53920</v>
      </c>
      <c r="S18" s="199">
        <f t="shared" si="2"/>
        <v>31200</v>
      </c>
      <c r="T18" s="200">
        <f t="shared" si="3"/>
        <v>0.57863501483679525</v>
      </c>
      <c r="U18" s="201">
        <f t="shared" si="5"/>
        <v>53030.963802878323</v>
      </c>
      <c r="V18" s="199"/>
      <c r="W18" s="201"/>
      <c r="X18" s="201"/>
      <c r="Y18" s="201"/>
      <c r="Z18" s="201"/>
      <c r="AA18" s="202"/>
    </row>
    <row r="19" spans="1:27" ht="17.25" thickBot="1">
      <c r="A19" s="145">
        <v>96</v>
      </c>
      <c r="B19" s="146" t="s">
        <v>56</v>
      </c>
      <c r="C19" s="203">
        <v>487</v>
      </c>
      <c r="D19" s="204">
        <v>680</v>
      </c>
      <c r="E19" s="204">
        <v>134</v>
      </c>
      <c r="F19" s="204">
        <v>390</v>
      </c>
      <c r="G19" s="204">
        <v>87</v>
      </c>
      <c r="H19" s="274">
        <v>103840</v>
      </c>
      <c r="I19" s="274">
        <v>5120</v>
      </c>
      <c r="J19" s="274">
        <v>33600</v>
      </c>
      <c r="K19" s="205">
        <f t="shared" si="0"/>
        <v>142560</v>
      </c>
      <c r="L19" s="206"/>
      <c r="M19" s="207"/>
      <c r="N19" s="268">
        <v>449843</v>
      </c>
      <c r="O19" s="265"/>
      <c r="P19" s="275"/>
      <c r="Q19" s="209"/>
      <c r="R19" s="209">
        <f t="shared" si="1"/>
        <v>103840</v>
      </c>
      <c r="S19" s="209">
        <f t="shared" si="2"/>
        <v>38720</v>
      </c>
      <c r="T19" s="210">
        <f t="shared" si="3"/>
        <v>0.3728813559322034</v>
      </c>
      <c r="U19" s="211">
        <f t="shared" si="5"/>
        <v>88816.896143542457</v>
      </c>
      <c r="V19" s="209"/>
      <c r="W19" s="211"/>
      <c r="X19" s="211"/>
      <c r="Y19" s="211"/>
      <c r="Z19" s="211"/>
      <c r="AA19" s="283"/>
    </row>
    <row r="20" spans="1:27">
      <c r="A20" s="147">
        <v>96</v>
      </c>
      <c r="B20" s="148" t="s">
        <v>57</v>
      </c>
      <c r="C20" s="212">
        <v>487</v>
      </c>
      <c r="D20" s="213">
        <v>609</v>
      </c>
      <c r="E20" s="213">
        <v>577</v>
      </c>
      <c r="F20" s="213">
        <v>230</v>
      </c>
      <c r="G20" s="213">
        <v>87</v>
      </c>
      <c r="H20" s="276">
        <v>78080</v>
      </c>
      <c r="I20" s="276">
        <v>8800</v>
      </c>
      <c r="J20" s="276">
        <v>28320</v>
      </c>
      <c r="K20" s="214">
        <f t="shared" si="0"/>
        <v>115200</v>
      </c>
      <c r="L20" s="215"/>
      <c r="M20" s="216"/>
      <c r="N20" s="269">
        <v>411833</v>
      </c>
      <c r="O20" s="266">
        <v>75890</v>
      </c>
      <c r="P20" s="277"/>
      <c r="Q20" s="218"/>
      <c r="R20" s="218">
        <f t="shared" si="1"/>
        <v>78080</v>
      </c>
      <c r="S20" s="218">
        <f t="shared" si="2"/>
        <v>37120</v>
      </c>
      <c r="T20" s="219">
        <f t="shared" si="3"/>
        <v>0.47540983606557374</v>
      </c>
      <c r="U20" s="220">
        <f t="shared" si="5"/>
        <v>71771.229206902994</v>
      </c>
      <c r="V20" s="199"/>
      <c r="W20" s="220"/>
      <c r="X20" s="220"/>
      <c r="Y20" s="220"/>
      <c r="Z20" s="220"/>
      <c r="AA20" s="282"/>
    </row>
    <row r="21" spans="1:27">
      <c r="A21" s="143">
        <v>96</v>
      </c>
      <c r="B21" s="144" t="s">
        <v>58</v>
      </c>
      <c r="C21" s="193">
        <v>487</v>
      </c>
      <c r="D21" s="194">
        <v>259</v>
      </c>
      <c r="E21" s="194">
        <v>140</v>
      </c>
      <c r="F21" s="194">
        <v>153</v>
      </c>
      <c r="G21" s="194">
        <v>83</v>
      </c>
      <c r="H21" s="272">
        <v>27360</v>
      </c>
      <c r="I21" s="272">
        <v>4320</v>
      </c>
      <c r="J21" s="272">
        <v>16320</v>
      </c>
      <c r="K21" s="195">
        <f t="shared" si="0"/>
        <v>48000</v>
      </c>
      <c r="L21" s="196"/>
      <c r="M21" s="197"/>
      <c r="N21" s="267">
        <v>201687</v>
      </c>
      <c r="O21" s="264"/>
      <c r="P21" s="273"/>
      <c r="Q21" s="199"/>
      <c r="R21" s="199">
        <f t="shared" si="1"/>
        <v>27360</v>
      </c>
      <c r="S21" s="199">
        <f t="shared" si="2"/>
        <v>20640</v>
      </c>
      <c r="T21" s="200">
        <f t="shared" si="3"/>
        <v>0.75438596491228072</v>
      </c>
      <c r="U21" s="201">
        <f t="shared" si="5"/>
        <v>29904.678836209583</v>
      </c>
      <c r="V21" s="199"/>
      <c r="W21" s="201"/>
      <c r="X21" s="201"/>
      <c r="Y21" s="201"/>
      <c r="Z21" s="201"/>
      <c r="AA21" s="202"/>
    </row>
    <row r="22" spans="1:27">
      <c r="A22" s="143">
        <v>96</v>
      </c>
      <c r="B22" s="144" t="s">
        <v>59</v>
      </c>
      <c r="C22" s="193">
        <v>487</v>
      </c>
      <c r="D22" s="272">
        <v>180</v>
      </c>
      <c r="E22" s="272">
        <v>52</v>
      </c>
      <c r="F22" s="272">
        <v>68</v>
      </c>
      <c r="G22" s="272">
        <v>83</v>
      </c>
      <c r="H22" s="272">
        <v>25440</v>
      </c>
      <c r="I22" s="272">
        <v>2400</v>
      </c>
      <c r="J22" s="272">
        <v>14080</v>
      </c>
      <c r="K22" s="195">
        <f t="shared" si="0"/>
        <v>41920</v>
      </c>
      <c r="L22" s="196"/>
      <c r="M22" s="197"/>
      <c r="N22" s="267">
        <v>192296</v>
      </c>
      <c r="O22" s="264"/>
      <c r="P22" s="273"/>
      <c r="Q22" s="199"/>
      <c r="R22" s="199">
        <f t="shared" si="1"/>
        <v>25440</v>
      </c>
      <c r="S22" s="199">
        <f t="shared" si="2"/>
        <v>16480</v>
      </c>
      <c r="T22" s="200">
        <f t="shared" si="3"/>
        <v>0.64779874213836475</v>
      </c>
      <c r="U22" s="201">
        <f t="shared" si="5"/>
        <v>26116.7528502897</v>
      </c>
      <c r="V22" s="199"/>
      <c r="W22" s="201"/>
      <c r="X22" s="201"/>
      <c r="Y22" s="201"/>
      <c r="Z22" s="201"/>
      <c r="AA22" s="202"/>
    </row>
    <row r="23" spans="1:27">
      <c r="A23" s="143">
        <v>96</v>
      </c>
      <c r="B23" s="144" t="s">
        <v>60</v>
      </c>
      <c r="C23" s="193">
        <v>487</v>
      </c>
      <c r="D23" s="194">
        <v>513</v>
      </c>
      <c r="E23" s="194">
        <v>89</v>
      </c>
      <c r="F23" s="194">
        <v>225</v>
      </c>
      <c r="G23" s="194">
        <v>86</v>
      </c>
      <c r="H23" s="272">
        <v>50880</v>
      </c>
      <c r="I23" s="272">
        <v>3520</v>
      </c>
      <c r="J23" s="272">
        <v>23520</v>
      </c>
      <c r="K23" s="195">
        <f t="shared" si="0"/>
        <v>77920</v>
      </c>
      <c r="L23" s="196"/>
      <c r="M23" s="197"/>
      <c r="N23" s="267">
        <v>273383</v>
      </c>
      <c r="O23" s="264">
        <v>12449</v>
      </c>
      <c r="P23" s="273"/>
      <c r="Q23" s="199"/>
      <c r="R23" s="199">
        <f t="shared" si="1"/>
        <v>50880</v>
      </c>
      <c r="S23" s="199">
        <f t="shared" si="2"/>
        <v>27040</v>
      </c>
      <c r="T23" s="200">
        <f t="shared" si="3"/>
        <v>0.53144654088050314</v>
      </c>
      <c r="U23" s="201">
        <f t="shared" si="5"/>
        <v>48545.261977446891</v>
      </c>
      <c r="V23" s="199"/>
      <c r="W23" s="201"/>
      <c r="X23" s="201"/>
      <c r="Y23" s="201"/>
      <c r="Z23" s="201"/>
      <c r="AA23" s="202"/>
    </row>
    <row r="24" spans="1:27">
      <c r="A24" s="143">
        <v>96</v>
      </c>
      <c r="B24" s="144" t="s">
        <v>65</v>
      </c>
      <c r="C24" s="193">
        <v>487</v>
      </c>
      <c r="D24" s="194">
        <v>496</v>
      </c>
      <c r="E24" s="194">
        <v>468</v>
      </c>
      <c r="F24" s="194">
        <v>208</v>
      </c>
      <c r="G24" s="194">
        <v>85</v>
      </c>
      <c r="H24" s="272">
        <v>72160</v>
      </c>
      <c r="I24" s="272">
        <v>7680</v>
      </c>
      <c r="J24" s="272">
        <v>30720</v>
      </c>
      <c r="K24" s="195">
        <f t="shared" si="0"/>
        <v>110560</v>
      </c>
      <c r="L24" s="196"/>
      <c r="M24" s="197"/>
      <c r="N24" s="267">
        <v>289752</v>
      </c>
      <c r="O24" s="264">
        <v>3175</v>
      </c>
      <c r="P24" s="273"/>
      <c r="Q24" s="199"/>
      <c r="R24" s="199">
        <f t="shared" si="1"/>
        <v>72160</v>
      </c>
      <c r="S24" s="199">
        <f t="shared" si="2"/>
        <v>38400</v>
      </c>
      <c r="T24" s="200">
        <f t="shared" si="3"/>
        <v>0.53215077605321504</v>
      </c>
      <c r="U24" s="201">
        <f t="shared" si="5"/>
        <v>68880.443586069407</v>
      </c>
      <c r="V24" s="199"/>
      <c r="W24" s="201"/>
      <c r="X24" s="201"/>
      <c r="Y24" s="201"/>
      <c r="Z24" s="201"/>
      <c r="AA24" s="202"/>
    </row>
    <row r="25" spans="1:27" ht="17.25" thickBot="1">
      <c r="A25" s="145">
        <v>96</v>
      </c>
      <c r="B25" s="146" t="s">
        <v>66</v>
      </c>
      <c r="C25" s="203">
        <v>487</v>
      </c>
      <c r="D25" s="274">
        <v>246</v>
      </c>
      <c r="E25" s="274">
        <v>150</v>
      </c>
      <c r="F25" s="274">
        <v>128</v>
      </c>
      <c r="G25" s="274">
        <v>82</v>
      </c>
      <c r="H25" s="274">
        <v>45280</v>
      </c>
      <c r="I25" s="274">
        <v>4160</v>
      </c>
      <c r="J25" s="274">
        <v>19040</v>
      </c>
      <c r="K25" s="205">
        <f t="shared" si="0"/>
        <v>68480</v>
      </c>
      <c r="L25" s="206"/>
      <c r="M25" s="207"/>
      <c r="N25" s="268">
        <v>211507</v>
      </c>
      <c r="O25" s="265"/>
      <c r="P25" s="275"/>
      <c r="Q25" s="209"/>
      <c r="R25" s="209">
        <f t="shared" si="1"/>
        <v>45280</v>
      </c>
      <c r="S25" s="209">
        <f t="shared" si="2"/>
        <v>23200</v>
      </c>
      <c r="T25" s="210">
        <f t="shared" si="3"/>
        <v>0.51236749116607772</v>
      </c>
      <c r="U25" s="211">
        <f t="shared" si="5"/>
        <v>42664.00847299234</v>
      </c>
      <c r="V25" s="209"/>
      <c r="W25" s="211"/>
      <c r="X25" s="211"/>
      <c r="Y25" s="211"/>
      <c r="Z25" s="211"/>
      <c r="AA25" s="283"/>
    </row>
    <row r="26" spans="1:27">
      <c r="A26" s="147">
        <v>97</v>
      </c>
      <c r="B26" s="148" t="s">
        <v>63</v>
      </c>
      <c r="C26" s="212">
        <v>487</v>
      </c>
      <c r="D26" s="213">
        <v>244</v>
      </c>
      <c r="E26" s="213">
        <v>84</v>
      </c>
      <c r="F26" s="213">
        <v>139</v>
      </c>
      <c r="G26" s="213">
        <v>83</v>
      </c>
      <c r="H26" s="276">
        <v>46720</v>
      </c>
      <c r="I26" s="276">
        <v>4320</v>
      </c>
      <c r="J26" s="276">
        <v>22400</v>
      </c>
      <c r="K26" s="214">
        <f t="shared" si="0"/>
        <v>73440</v>
      </c>
      <c r="L26" s="215"/>
      <c r="M26" s="216"/>
      <c r="N26" s="269">
        <v>217574</v>
      </c>
      <c r="O26" s="266"/>
      <c r="P26" s="277"/>
      <c r="Q26" s="218"/>
      <c r="R26" s="218">
        <f t="shared" si="1"/>
        <v>46720</v>
      </c>
      <c r="S26" s="218">
        <f t="shared" si="2"/>
        <v>26720</v>
      </c>
      <c r="T26" s="219">
        <f t="shared" si="3"/>
        <v>0.57191780821917804</v>
      </c>
      <c r="U26" s="220">
        <f t="shared" si="5"/>
        <v>45754.15861940066</v>
      </c>
      <c r="V26" s="199"/>
      <c r="W26" s="220"/>
      <c r="X26" s="220"/>
      <c r="Y26" s="220"/>
      <c r="Z26" s="220"/>
      <c r="AA26" s="282"/>
    </row>
    <row r="27" spans="1:27">
      <c r="A27" s="143">
        <v>97</v>
      </c>
      <c r="B27" s="144" t="s">
        <v>67</v>
      </c>
      <c r="C27" s="193">
        <v>487</v>
      </c>
      <c r="D27" s="272">
        <v>243</v>
      </c>
      <c r="E27" s="272">
        <v>88</v>
      </c>
      <c r="F27" s="272">
        <v>134</v>
      </c>
      <c r="G27" s="272">
        <v>82</v>
      </c>
      <c r="H27" s="272">
        <v>23840</v>
      </c>
      <c r="I27" s="272">
        <v>2880</v>
      </c>
      <c r="J27" s="272">
        <v>12640</v>
      </c>
      <c r="K27" s="195">
        <f t="shared" si="0"/>
        <v>39360</v>
      </c>
      <c r="L27" s="196"/>
      <c r="M27" s="197"/>
      <c r="N27" s="267">
        <v>155257</v>
      </c>
      <c r="O27" s="264"/>
      <c r="P27" s="273"/>
      <c r="Q27" s="199"/>
      <c r="R27" s="199">
        <f t="shared" si="1"/>
        <v>23840</v>
      </c>
      <c r="S27" s="199">
        <f t="shared" si="2"/>
        <v>15520</v>
      </c>
      <c r="T27" s="200">
        <f t="shared" si="3"/>
        <v>0.65100671140939592</v>
      </c>
      <c r="U27" s="201">
        <f t="shared" si="5"/>
        <v>24521.836645691859</v>
      </c>
      <c r="V27" s="199"/>
      <c r="W27" s="201"/>
      <c r="X27" s="201"/>
      <c r="Y27" s="201"/>
      <c r="Z27" s="201"/>
      <c r="AA27" s="202"/>
    </row>
    <row r="28" spans="1:27">
      <c r="A28" s="143">
        <v>97</v>
      </c>
      <c r="B28" s="144" t="s">
        <v>53</v>
      </c>
      <c r="C28" s="193">
        <v>487</v>
      </c>
      <c r="D28" s="194">
        <v>182</v>
      </c>
      <c r="E28" s="194">
        <v>56</v>
      </c>
      <c r="F28" s="194">
        <v>120</v>
      </c>
      <c r="G28" s="194">
        <v>83</v>
      </c>
      <c r="H28" s="194">
        <v>23840</v>
      </c>
      <c r="I28" s="194">
        <v>1760</v>
      </c>
      <c r="J28" s="194">
        <v>16960</v>
      </c>
      <c r="K28" s="195">
        <f t="shared" si="0"/>
        <v>42560</v>
      </c>
      <c r="L28" s="196"/>
      <c r="M28" s="197"/>
      <c r="N28" s="267">
        <v>157139</v>
      </c>
      <c r="O28" s="198"/>
      <c r="P28" s="194"/>
      <c r="Q28" s="199"/>
      <c r="R28" s="199">
        <f t="shared" si="1"/>
        <v>23840</v>
      </c>
      <c r="S28" s="199">
        <f t="shared" si="2"/>
        <v>18720</v>
      </c>
      <c r="T28" s="200">
        <f t="shared" si="3"/>
        <v>0.78523489932885904</v>
      </c>
      <c r="U28" s="201">
        <f t="shared" si="5"/>
        <v>26515.481901439161</v>
      </c>
      <c r="V28" s="199"/>
      <c r="W28" s="201"/>
      <c r="X28" s="201"/>
      <c r="Y28" s="201"/>
      <c r="Z28" s="201"/>
      <c r="AA28" s="202"/>
    </row>
    <row r="29" spans="1:27">
      <c r="A29" s="143">
        <v>97</v>
      </c>
      <c r="B29" s="144" t="s">
        <v>54</v>
      </c>
      <c r="C29" s="193">
        <v>487</v>
      </c>
      <c r="D29" s="194">
        <v>224</v>
      </c>
      <c r="E29" s="194">
        <v>70</v>
      </c>
      <c r="F29" s="194">
        <v>124</v>
      </c>
      <c r="G29" s="194">
        <v>83</v>
      </c>
      <c r="H29" s="194">
        <v>39840</v>
      </c>
      <c r="I29" s="194">
        <v>3200</v>
      </c>
      <c r="J29" s="194">
        <v>17280</v>
      </c>
      <c r="K29" s="195">
        <f t="shared" si="0"/>
        <v>60320</v>
      </c>
      <c r="L29" s="196"/>
      <c r="M29" s="197"/>
      <c r="N29" s="267">
        <v>195923</v>
      </c>
      <c r="O29" s="198"/>
      <c r="P29" s="194"/>
      <c r="Q29" s="199"/>
      <c r="R29" s="199">
        <f t="shared" si="1"/>
        <v>39840</v>
      </c>
      <c r="S29" s="199">
        <f t="shared" si="2"/>
        <v>20480</v>
      </c>
      <c r="T29" s="200">
        <f t="shared" si="3"/>
        <v>0.51405622489959835</v>
      </c>
      <c r="U29" s="201">
        <f t="shared" si="5"/>
        <v>37580.213070836711</v>
      </c>
      <c r="V29" s="199"/>
      <c r="W29" s="201"/>
      <c r="X29" s="201"/>
      <c r="Y29" s="201"/>
      <c r="Z29" s="201"/>
      <c r="AA29" s="202"/>
    </row>
    <row r="30" spans="1:27">
      <c r="A30" s="143">
        <v>97</v>
      </c>
      <c r="B30" s="144" t="s">
        <v>55</v>
      </c>
      <c r="C30" s="193">
        <v>487</v>
      </c>
      <c r="D30" s="194">
        <v>276</v>
      </c>
      <c r="E30" s="194">
        <v>92</v>
      </c>
      <c r="F30" s="194">
        <v>132</v>
      </c>
      <c r="G30" s="194">
        <v>84</v>
      </c>
      <c r="H30" s="194">
        <v>49600</v>
      </c>
      <c r="I30" s="194">
        <v>4640</v>
      </c>
      <c r="J30" s="194">
        <v>24000</v>
      </c>
      <c r="K30" s="195">
        <f t="shared" si="0"/>
        <v>78240</v>
      </c>
      <c r="L30" s="196"/>
      <c r="M30" s="197"/>
      <c r="N30" s="267">
        <v>225622</v>
      </c>
      <c r="O30" s="198"/>
      <c r="P30" s="194"/>
      <c r="Q30" s="199"/>
      <c r="R30" s="199">
        <f t="shared" si="1"/>
        <v>49600</v>
      </c>
      <c r="S30" s="199">
        <f t="shared" si="2"/>
        <v>28640</v>
      </c>
      <c r="T30" s="200">
        <f t="shared" si="3"/>
        <v>0.57741935483870965</v>
      </c>
      <c r="U30" s="201">
        <f t="shared" si="5"/>
        <v>48744.626503021616</v>
      </c>
      <c r="V30" s="199"/>
      <c r="W30" s="201"/>
      <c r="X30" s="201"/>
      <c r="Y30" s="201"/>
      <c r="Z30" s="201"/>
      <c r="AA30" s="202"/>
    </row>
    <row r="31" spans="1:27" ht="17.25" thickBot="1">
      <c r="A31" s="145">
        <v>97</v>
      </c>
      <c r="B31" s="146" t="s">
        <v>56</v>
      </c>
      <c r="C31" s="203">
        <v>487</v>
      </c>
      <c r="D31" s="204">
        <v>339</v>
      </c>
      <c r="E31" s="204">
        <v>140</v>
      </c>
      <c r="F31" s="204">
        <v>252</v>
      </c>
      <c r="G31" s="204">
        <v>85</v>
      </c>
      <c r="H31" s="204">
        <v>48320</v>
      </c>
      <c r="I31" s="204">
        <v>4640</v>
      </c>
      <c r="J31" s="204">
        <v>26080</v>
      </c>
      <c r="K31" s="205">
        <f t="shared" si="0"/>
        <v>79040</v>
      </c>
      <c r="L31" s="206"/>
      <c r="M31" s="207"/>
      <c r="N31" s="268">
        <v>224251</v>
      </c>
      <c r="O31" s="208"/>
      <c r="P31" s="204"/>
      <c r="Q31" s="209"/>
      <c r="R31" s="209">
        <f t="shared" si="1"/>
        <v>48320</v>
      </c>
      <c r="S31" s="209">
        <f t="shared" si="2"/>
        <v>30720</v>
      </c>
      <c r="T31" s="210">
        <f t="shared" si="3"/>
        <v>0.63576158940397354</v>
      </c>
      <c r="U31" s="211">
        <f t="shared" si="5"/>
        <v>49243.037816958444</v>
      </c>
      <c r="V31" s="209"/>
      <c r="W31" s="211"/>
      <c r="X31" s="211"/>
      <c r="Y31" s="211"/>
      <c r="Z31" s="211"/>
      <c r="AA31" s="283"/>
    </row>
    <row r="32" spans="1:27">
      <c r="A32" s="147">
        <v>97</v>
      </c>
      <c r="B32" s="148" t="s">
        <v>57</v>
      </c>
      <c r="C32" s="212">
        <v>487</v>
      </c>
      <c r="D32" s="213">
        <v>355</v>
      </c>
      <c r="E32" s="213">
        <v>100</v>
      </c>
      <c r="F32" s="213">
        <v>184</v>
      </c>
      <c r="G32" s="213">
        <v>86</v>
      </c>
      <c r="H32" s="213">
        <v>52000</v>
      </c>
      <c r="I32" s="213">
        <v>4800</v>
      </c>
      <c r="J32" s="213">
        <v>23360</v>
      </c>
      <c r="K32" s="214">
        <f t="shared" si="0"/>
        <v>80160</v>
      </c>
      <c r="L32" s="215"/>
      <c r="M32" s="216"/>
      <c r="N32" s="269">
        <v>265287</v>
      </c>
      <c r="O32" s="217"/>
      <c r="P32" s="213"/>
      <c r="Q32" s="218"/>
      <c r="R32" s="218">
        <f t="shared" si="1"/>
        <v>52000</v>
      </c>
      <c r="S32" s="218">
        <f t="shared" si="2"/>
        <v>28160</v>
      </c>
      <c r="T32" s="219">
        <f t="shared" si="3"/>
        <v>0.54153846153846152</v>
      </c>
      <c r="U32" s="220">
        <f t="shared" si="5"/>
        <v>49940.813656470003</v>
      </c>
      <c r="V32" s="199"/>
      <c r="W32" s="220"/>
      <c r="X32" s="220"/>
      <c r="Y32" s="220"/>
      <c r="Z32" s="220"/>
      <c r="AA32" s="282"/>
    </row>
    <row r="33" spans="1:27">
      <c r="A33" s="143">
        <v>97</v>
      </c>
      <c r="B33" s="149" t="s">
        <v>68</v>
      </c>
      <c r="C33" s="193">
        <v>487</v>
      </c>
      <c r="D33" s="194">
        <v>192</v>
      </c>
      <c r="E33" s="194">
        <v>97</v>
      </c>
      <c r="F33" s="194">
        <v>94</v>
      </c>
      <c r="G33" s="194">
        <v>86</v>
      </c>
      <c r="H33" s="194">
        <v>25440</v>
      </c>
      <c r="I33" s="194">
        <v>3040</v>
      </c>
      <c r="J33" s="194">
        <v>13120</v>
      </c>
      <c r="K33" s="195">
        <f t="shared" si="0"/>
        <v>41600</v>
      </c>
      <c r="L33" s="196"/>
      <c r="M33" s="197"/>
      <c r="N33" s="267">
        <v>206792</v>
      </c>
      <c r="O33" s="198"/>
      <c r="P33" s="194"/>
      <c r="Q33" s="199"/>
      <c r="R33" s="199">
        <f t="shared" si="1"/>
        <v>25440</v>
      </c>
      <c r="S33" s="199">
        <f t="shared" si="2"/>
        <v>16160</v>
      </c>
      <c r="T33" s="200">
        <f t="shared" si="3"/>
        <v>0.63522012578616349</v>
      </c>
      <c r="U33" s="201">
        <f t="shared" si="5"/>
        <v>25917.388324714972</v>
      </c>
      <c r="V33" s="199">
        <v>1004</v>
      </c>
      <c r="W33" s="201"/>
      <c r="X33" s="201"/>
      <c r="Y33" s="201"/>
      <c r="Z33" s="201"/>
      <c r="AA33" s="202"/>
    </row>
    <row r="34" spans="1:27">
      <c r="A34" s="143">
        <v>97</v>
      </c>
      <c r="B34" s="149" t="s">
        <v>69</v>
      </c>
      <c r="C34" s="193">
        <v>300</v>
      </c>
      <c r="D34" s="194">
        <v>55</v>
      </c>
      <c r="E34" s="194">
        <v>34</v>
      </c>
      <c r="F34" s="194">
        <v>32</v>
      </c>
      <c r="G34" s="194">
        <v>99</v>
      </c>
      <c r="H34" s="194">
        <v>6600</v>
      </c>
      <c r="I34" s="194">
        <v>1200</v>
      </c>
      <c r="J34" s="194">
        <v>4700</v>
      </c>
      <c r="K34" s="195">
        <f t="shared" ref="K34:K65" si="6">H34+I34+J34</f>
        <v>12500</v>
      </c>
      <c r="L34" s="196"/>
      <c r="M34" s="197"/>
      <c r="N34" s="267">
        <v>90099</v>
      </c>
      <c r="O34" s="198"/>
      <c r="P34" s="194"/>
      <c r="Q34" s="199"/>
      <c r="R34" s="199">
        <f t="shared" ref="R34:R65" si="7">H34</f>
        <v>6600</v>
      </c>
      <c r="S34" s="199">
        <f t="shared" ref="S34:S65" si="8">I34+J34</f>
        <v>5900</v>
      </c>
      <c r="T34" s="200">
        <f t="shared" si="3"/>
        <v>0.89393939393939392</v>
      </c>
      <c r="U34" s="201">
        <f t="shared" si="5"/>
        <v>7787.676780262912</v>
      </c>
      <c r="V34" s="199">
        <v>2643</v>
      </c>
      <c r="W34" s="201"/>
      <c r="X34" s="201"/>
      <c r="Y34" s="201"/>
      <c r="Z34" s="201"/>
      <c r="AA34" s="202"/>
    </row>
    <row r="35" spans="1:27">
      <c r="A35" s="143">
        <v>97</v>
      </c>
      <c r="B35" s="149" t="s">
        <v>70</v>
      </c>
      <c r="C35" s="193">
        <v>500</v>
      </c>
      <c r="D35" s="194">
        <v>265</v>
      </c>
      <c r="E35" s="194">
        <v>155</v>
      </c>
      <c r="F35" s="194">
        <v>203</v>
      </c>
      <c r="G35" s="194">
        <v>99</v>
      </c>
      <c r="H35" s="194">
        <v>42200</v>
      </c>
      <c r="I35" s="194">
        <v>5500</v>
      </c>
      <c r="J35" s="194">
        <v>26200</v>
      </c>
      <c r="K35" s="195">
        <f t="shared" si="6"/>
        <v>73900</v>
      </c>
      <c r="L35" s="196"/>
      <c r="M35" s="197"/>
      <c r="N35" s="267">
        <v>216326</v>
      </c>
      <c r="O35" s="198"/>
      <c r="P35" s="194"/>
      <c r="Q35" s="199"/>
      <c r="R35" s="199">
        <f t="shared" si="7"/>
        <v>42200</v>
      </c>
      <c r="S35" s="199">
        <f t="shared" si="8"/>
        <v>31700</v>
      </c>
      <c r="T35" s="200">
        <f t="shared" si="3"/>
        <v>0.75118483412322279</v>
      </c>
      <c r="U35" s="201">
        <f t="shared" si="5"/>
        <v>46040.745124914334</v>
      </c>
      <c r="V35" s="199">
        <v>6346</v>
      </c>
      <c r="W35" s="201"/>
      <c r="X35" s="201"/>
      <c r="Y35" s="201"/>
      <c r="Z35" s="201"/>
      <c r="AA35" s="202"/>
    </row>
    <row r="36" spans="1:27">
      <c r="A36" s="143">
        <v>97</v>
      </c>
      <c r="B36" s="149" t="s">
        <v>88</v>
      </c>
      <c r="C36" s="193">
        <v>500</v>
      </c>
      <c r="D36" s="194">
        <v>266</v>
      </c>
      <c r="E36" s="194">
        <v>154</v>
      </c>
      <c r="F36" s="194">
        <v>212</v>
      </c>
      <c r="G36" s="194">
        <v>99</v>
      </c>
      <c r="H36" s="194">
        <v>55400</v>
      </c>
      <c r="I36" s="194">
        <v>6600</v>
      </c>
      <c r="J36" s="194">
        <v>36300</v>
      </c>
      <c r="K36" s="195">
        <f t="shared" si="6"/>
        <v>98300</v>
      </c>
      <c r="L36" s="196">
        <v>44400</v>
      </c>
      <c r="M36" s="197">
        <v>259227</v>
      </c>
      <c r="N36" s="267">
        <v>303627</v>
      </c>
      <c r="O36" s="198"/>
      <c r="P36" s="194"/>
      <c r="Q36" s="199"/>
      <c r="R36" s="199">
        <f t="shared" si="7"/>
        <v>55400</v>
      </c>
      <c r="S36" s="199">
        <f t="shared" si="8"/>
        <v>42900</v>
      </c>
      <c r="T36" s="200">
        <f t="shared" si="3"/>
        <v>0.77436823104693142</v>
      </c>
      <c r="U36" s="201">
        <f t="shared" si="5"/>
        <v>61242.290199987539</v>
      </c>
      <c r="V36" s="199">
        <v>8907</v>
      </c>
      <c r="W36" s="201"/>
      <c r="X36" s="201"/>
      <c r="Y36" s="201"/>
      <c r="Z36" s="201"/>
      <c r="AA36" s="202"/>
    </row>
    <row r="37" spans="1:27" ht="17.25" thickBot="1">
      <c r="A37" s="145">
        <v>97</v>
      </c>
      <c r="B37" s="150" t="s">
        <v>89</v>
      </c>
      <c r="C37" s="203">
        <v>500</v>
      </c>
      <c r="D37" s="204">
        <v>292</v>
      </c>
      <c r="E37" s="204">
        <v>216</v>
      </c>
      <c r="F37" s="204">
        <v>214</v>
      </c>
      <c r="G37" s="204">
        <v>99</v>
      </c>
      <c r="H37" s="204">
        <v>60600</v>
      </c>
      <c r="I37" s="204">
        <v>8000</v>
      </c>
      <c r="J37" s="204">
        <v>36800</v>
      </c>
      <c r="K37" s="205">
        <f t="shared" si="6"/>
        <v>105400</v>
      </c>
      <c r="L37" s="233">
        <v>51411</v>
      </c>
      <c r="M37" s="207">
        <v>270830</v>
      </c>
      <c r="N37" s="268">
        <v>322241</v>
      </c>
      <c r="O37" s="208"/>
      <c r="P37" s="204"/>
      <c r="Q37" s="209"/>
      <c r="R37" s="209">
        <f t="shared" si="7"/>
        <v>60600</v>
      </c>
      <c r="S37" s="209">
        <f t="shared" si="8"/>
        <v>44800</v>
      </c>
      <c r="T37" s="210">
        <f t="shared" si="3"/>
        <v>0.73927392739273923</v>
      </c>
      <c r="U37" s="211">
        <f>K37/1.6051</f>
        <v>65665.690611176877</v>
      </c>
      <c r="V37" s="209">
        <v>9453</v>
      </c>
      <c r="W37" s="211"/>
      <c r="X37" s="211"/>
      <c r="Y37" s="211"/>
      <c r="Z37" s="211"/>
      <c r="AA37" s="283"/>
    </row>
    <row r="38" spans="1:27">
      <c r="A38" s="147">
        <v>98</v>
      </c>
      <c r="B38" s="151" t="s">
        <v>91</v>
      </c>
      <c r="C38" s="212">
        <v>500</v>
      </c>
      <c r="D38" s="213">
        <v>283</v>
      </c>
      <c r="E38" s="213">
        <v>163</v>
      </c>
      <c r="F38" s="213">
        <v>225</v>
      </c>
      <c r="G38" s="213">
        <v>99</v>
      </c>
      <c r="H38" s="213">
        <v>71900</v>
      </c>
      <c r="I38" s="213">
        <v>8700</v>
      </c>
      <c r="J38" s="213">
        <v>42900</v>
      </c>
      <c r="K38" s="214">
        <f t="shared" si="6"/>
        <v>123500</v>
      </c>
      <c r="L38" s="278">
        <v>49400</v>
      </c>
      <c r="M38" s="216">
        <v>315289</v>
      </c>
      <c r="N38" s="269">
        <v>364689</v>
      </c>
      <c r="O38" s="217"/>
      <c r="P38" s="213"/>
      <c r="Q38" s="218"/>
      <c r="R38" s="218">
        <f t="shared" si="7"/>
        <v>71900</v>
      </c>
      <c r="S38" s="218">
        <f t="shared" si="8"/>
        <v>51600</v>
      </c>
      <c r="T38" s="219">
        <f t="shared" si="3"/>
        <v>0.71766342141863704</v>
      </c>
      <c r="U38" s="220">
        <v>78793</v>
      </c>
      <c r="V38" s="218">
        <v>10699</v>
      </c>
      <c r="W38" s="220"/>
      <c r="X38" s="220"/>
      <c r="Y38" s="220"/>
      <c r="Z38" s="220"/>
      <c r="AA38" s="282"/>
    </row>
    <row r="39" spans="1:27">
      <c r="A39" s="143">
        <v>98</v>
      </c>
      <c r="B39" s="149" t="s">
        <v>92</v>
      </c>
      <c r="C39" s="193">
        <v>500</v>
      </c>
      <c r="D39" s="194">
        <v>280</v>
      </c>
      <c r="E39" s="194">
        <v>263</v>
      </c>
      <c r="F39" s="194">
        <v>213</v>
      </c>
      <c r="G39" s="194">
        <v>99</v>
      </c>
      <c r="H39" s="194">
        <v>46400</v>
      </c>
      <c r="I39" s="194">
        <v>6500</v>
      </c>
      <c r="J39" s="194">
        <v>28700</v>
      </c>
      <c r="K39" s="195">
        <f t="shared" si="6"/>
        <v>81600</v>
      </c>
      <c r="L39" s="215">
        <v>47414</v>
      </c>
      <c r="M39" s="197">
        <v>219720</v>
      </c>
      <c r="N39" s="267">
        <v>267134</v>
      </c>
      <c r="O39" s="198"/>
      <c r="P39" s="194"/>
      <c r="Q39" s="199"/>
      <c r="R39" s="199">
        <f t="shared" si="7"/>
        <v>46400</v>
      </c>
      <c r="S39" s="199">
        <f t="shared" si="8"/>
        <v>35200</v>
      </c>
      <c r="T39" s="200">
        <f t="shared" si="3"/>
        <v>0.75862068965517238</v>
      </c>
      <c r="U39" s="201">
        <v>52061</v>
      </c>
      <c r="V39" s="199">
        <v>7837</v>
      </c>
      <c r="W39" s="201"/>
      <c r="X39" s="201"/>
      <c r="Y39" s="201"/>
      <c r="Z39" s="201"/>
      <c r="AA39" s="202"/>
    </row>
    <row r="40" spans="1:27">
      <c r="A40" s="143">
        <v>98</v>
      </c>
      <c r="B40" s="149" t="s">
        <v>95</v>
      </c>
      <c r="C40" s="193">
        <v>500</v>
      </c>
      <c r="D40" s="194">
        <v>269</v>
      </c>
      <c r="E40" s="194">
        <v>111</v>
      </c>
      <c r="F40" s="194">
        <v>220</v>
      </c>
      <c r="G40" s="194">
        <v>100</v>
      </c>
      <c r="H40" s="194">
        <v>29000</v>
      </c>
      <c r="I40" s="194">
        <v>5000</v>
      </c>
      <c r="J40" s="194">
        <v>30400</v>
      </c>
      <c r="K40" s="195">
        <f t="shared" si="6"/>
        <v>64400</v>
      </c>
      <c r="L40" s="196">
        <v>48810</v>
      </c>
      <c r="M40" s="197">
        <v>166255</v>
      </c>
      <c r="N40" s="267">
        <v>215065</v>
      </c>
      <c r="O40" s="198"/>
      <c r="P40" s="194"/>
      <c r="Q40" s="199"/>
      <c r="R40" s="199">
        <f t="shared" si="7"/>
        <v>29000</v>
      </c>
      <c r="S40" s="199">
        <f t="shared" si="8"/>
        <v>35400</v>
      </c>
      <c r="T40" s="200">
        <f t="shared" si="3"/>
        <v>1.2206896551724138</v>
      </c>
      <c r="U40" s="201">
        <v>41087</v>
      </c>
      <c r="V40" s="199">
        <v>6651</v>
      </c>
      <c r="W40" s="201"/>
      <c r="X40" s="201"/>
      <c r="Y40" s="201"/>
      <c r="Z40" s="201"/>
      <c r="AA40" s="202"/>
    </row>
    <row r="41" spans="1:27">
      <c r="A41" s="143">
        <v>98</v>
      </c>
      <c r="B41" s="149" t="s">
        <v>96</v>
      </c>
      <c r="C41" s="193">
        <v>500</v>
      </c>
      <c r="D41" s="194">
        <v>305</v>
      </c>
      <c r="E41" s="194">
        <v>159</v>
      </c>
      <c r="F41" s="194">
        <v>234</v>
      </c>
      <c r="G41" s="194">
        <v>99</v>
      </c>
      <c r="H41" s="194">
        <v>71600</v>
      </c>
      <c r="I41" s="194">
        <v>5500</v>
      </c>
      <c r="J41" s="194">
        <v>39700</v>
      </c>
      <c r="K41" s="195">
        <f t="shared" si="6"/>
        <v>116800</v>
      </c>
      <c r="L41" s="196">
        <v>55575</v>
      </c>
      <c r="M41" s="197">
        <v>297881</v>
      </c>
      <c r="N41" s="267">
        <v>353456</v>
      </c>
      <c r="O41" s="198"/>
      <c r="P41" s="194"/>
      <c r="Q41" s="199"/>
      <c r="R41" s="199">
        <f t="shared" si="7"/>
        <v>71600</v>
      </c>
      <c r="S41" s="199">
        <f t="shared" si="8"/>
        <v>45200</v>
      </c>
      <c r="T41" s="200">
        <f t="shared" si="3"/>
        <v>0.63128491620111726</v>
      </c>
      <c r="U41" s="201">
        <v>74518</v>
      </c>
      <c r="V41" s="199">
        <v>10369</v>
      </c>
      <c r="W41" s="201"/>
      <c r="X41" s="201"/>
      <c r="Y41" s="201"/>
      <c r="Z41" s="201"/>
      <c r="AA41" s="202"/>
    </row>
    <row r="42" spans="1:27">
      <c r="A42" s="143">
        <v>98</v>
      </c>
      <c r="B42" s="149" t="s">
        <v>97</v>
      </c>
      <c r="C42" s="193">
        <v>500</v>
      </c>
      <c r="D42" s="194">
        <v>297</v>
      </c>
      <c r="E42" s="194">
        <v>166</v>
      </c>
      <c r="F42" s="194">
        <v>213</v>
      </c>
      <c r="G42" s="194">
        <v>100</v>
      </c>
      <c r="H42" s="194">
        <v>70700</v>
      </c>
      <c r="I42" s="194">
        <v>9000</v>
      </c>
      <c r="J42" s="194">
        <v>42700</v>
      </c>
      <c r="K42" s="195">
        <f t="shared" si="6"/>
        <v>122400</v>
      </c>
      <c r="L42" s="196">
        <v>47826</v>
      </c>
      <c r="M42" s="197">
        <v>313103</v>
      </c>
      <c r="N42" s="267">
        <v>360929</v>
      </c>
      <c r="O42" s="198"/>
      <c r="P42" s="194"/>
      <c r="Q42" s="199"/>
      <c r="R42" s="199">
        <f t="shared" si="7"/>
        <v>70700</v>
      </c>
      <c r="S42" s="199">
        <f t="shared" si="8"/>
        <v>51700</v>
      </c>
      <c r="T42" s="200">
        <f t="shared" si="3"/>
        <v>0.73125884016973131</v>
      </c>
      <c r="U42" s="201">
        <v>78091</v>
      </c>
      <c r="V42" s="199">
        <v>11162</v>
      </c>
      <c r="W42" s="201"/>
      <c r="X42" s="201"/>
      <c r="Y42" s="201"/>
      <c r="Z42" s="201"/>
      <c r="AA42" s="202"/>
    </row>
    <row r="43" spans="1:27" ht="17.25" thickBot="1">
      <c r="A43" s="145">
        <v>98</v>
      </c>
      <c r="B43" s="150" t="s">
        <v>98</v>
      </c>
      <c r="C43" s="203">
        <v>500</v>
      </c>
      <c r="D43" s="204">
        <v>315</v>
      </c>
      <c r="E43" s="204">
        <v>176</v>
      </c>
      <c r="F43" s="204">
        <v>311</v>
      </c>
      <c r="G43" s="204">
        <v>99</v>
      </c>
      <c r="H43" s="204">
        <v>62400</v>
      </c>
      <c r="I43" s="204">
        <v>5700</v>
      </c>
      <c r="J43" s="204">
        <v>38200</v>
      </c>
      <c r="K43" s="205">
        <f t="shared" si="6"/>
        <v>106300</v>
      </c>
      <c r="L43" s="233">
        <v>58671</v>
      </c>
      <c r="M43" s="207">
        <v>266227</v>
      </c>
      <c r="N43" s="268">
        <v>324898</v>
      </c>
      <c r="O43" s="208"/>
      <c r="P43" s="204"/>
      <c r="Q43" s="209"/>
      <c r="R43" s="209">
        <f t="shared" si="7"/>
        <v>62400</v>
      </c>
      <c r="S43" s="209">
        <f t="shared" si="8"/>
        <v>43900</v>
      </c>
      <c r="T43" s="210">
        <f t="shared" si="3"/>
        <v>0.70352564102564108</v>
      </c>
      <c r="U43" s="211">
        <v>67819</v>
      </c>
      <c r="V43" s="209">
        <v>9531</v>
      </c>
      <c r="W43" s="211"/>
      <c r="X43" s="211"/>
      <c r="Y43" s="211"/>
      <c r="Z43" s="211"/>
      <c r="AA43" s="283"/>
    </row>
    <row r="44" spans="1:27">
      <c r="A44" s="147">
        <v>98</v>
      </c>
      <c r="B44" s="151" t="s">
        <v>99</v>
      </c>
      <c r="C44" s="212">
        <v>500</v>
      </c>
      <c r="D44" s="213">
        <v>341</v>
      </c>
      <c r="E44" s="213">
        <v>299</v>
      </c>
      <c r="F44" s="213">
        <v>258</v>
      </c>
      <c r="G44" s="213">
        <v>98</v>
      </c>
      <c r="H44" s="213">
        <v>80000</v>
      </c>
      <c r="I44" s="213">
        <v>11600</v>
      </c>
      <c r="J44" s="213">
        <v>54700</v>
      </c>
      <c r="K44" s="214">
        <f t="shared" si="6"/>
        <v>146300</v>
      </c>
      <c r="L44" s="278">
        <v>48247</v>
      </c>
      <c r="M44" s="216">
        <v>395223</v>
      </c>
      <c r="N44" s="269">
        <v>443470</v>
      </c>
      <c r="O44" s="217"/>
      <c r="P44" s="213"/>
      <c r="Q44" s="218"/>
      <c r="R44" s="218">
        <f t="shared" si="7"/>
        <v>80000</v>
      </c>
      <c r="S44" s="218">
        <f t="shared" si="8"/>
        <v>66300</v>
      </c>
      <c r="T44" s="219">
        <f t="shared" si="3"/>
        <v>0.82874999999999999</v>
      </c>
      <c r="U44" s="220">
        <v>93047</v>
      </c>
      <c r="V44" s="218">
        <v>12305</v>
      </c>
      <c r="W44" s="220"/>
      <c r="X44" s="220"/>
      <c r="Y44" s="220"/>
      <c r="Z44" s="220"/>
      <c r="AA44" s="282"/>
    </row>
    <row r="45" spans="1:27" ht="17.25" customHeight="1">
      <c r="A45" s="143">
        <v>98</v>
      </c>
      <c r="B45" s="149" t="s">
        <v>68</v>
      </c>
      <c r="C45" s="193">
        <v>500</v>
      </c>
      <c r="D45" s="194">
        <v>260</v>
      </c>
      <c r="E45" s="194">
        <v>117</v>
      </c>
      <c r="F45" s="194">
        <v>182</v>
      </c>
      <c r="G45" s="194">
        <v>99</v>
      </c>
      <c r="H45" s="194">
        <v>33300</v>
      </c>
      <c r="I45" s="194">
        <v>6100</v>
      </c>
      <c r="J45" s="194">
        <v>27400</v>
      </c>
      <c r="K45" s="195">
        <f t="shared" si="6"/>
        <v>66800</v>
      </c>
      <c r="L45" s="215">
        <v>0</v>
      </c>
      <c r="M45" s="197">
        <v>260856</v>
      </c>
      <c r="N45" s="267">
        <v>260856</v>
      </c>
      <c r="O45" s="198"/>
      <c r="P45" s="194"/>
      <c r="Q45" s="199">
        <v>63700</v>
      </c>
      <c r="R45" s="199">
        <f t="shared" si="7"/>
        <v>33300</v>
      </c>
      <c r="S45" s="199">
        <f t="shared" si="8"/>
        <v>33500</v>
      </c>
      <c r="T45" s="200">
        <f t="shared" si="3"/>
        <v>1.0060060060060061</v>
      </c>
      <c r="U45" s="201">
        <v>42485</v>
      </c>
      <c r="V45" s="199">
        <v>7652</v>
      </c>
      <c r="W45" s="201"/>
      <c r="X45" s="201"/>
      <c r="Y45" s="201"/>
      <c r="Z45" s="201"/>
      <c r="AA45" s="202"/>
    </row>
    <row r="46" spans="1:27" ht="17.25" customHeight="1">
      <c r="A46" s="143">
        <v>98</v>
      </c>
      <c r="B46" s="149" t="s">
        <v>69</v>
      </c>
      <c r="C46" s="193">
        <v>500</v>
      </c>
      <c r="D46" s="194">
        <v>160</v>
      </c>
      <c r="E46" s="194">
        <v>114</v>
      </c>
      <c r="F46" s="194">
        <v>106</v>
      </c>
      <c r="G46" s="194">
        <v>99</v>
      </c>
      <c r="H46" s="194">
        <v>29500</v>
      </c>
      <c r="I46" s="194">
        <v>4700</v>
      </c>
      <c r="J46" s="194">
        <v>22200</v>
      </c>
      <c r="K46" s="195">
        <f t="shared" si="6"/>
        <v>56400</v>
      </c>
      <c r="L46" s="196">
        <v>0</v>
      </c>
      <c r="M46" s="197">
        <v>238155</v>
      </c>
      <c r="N46" s="267">
        <v>238155</v>
      </c>
      <c r="O46" s="198"/>
      <c r="P46" s="194"/>
      <c r="Q46" s="199">
        <v>43900</v>
      </c>
      <c r="R46" s="199">
        <f t="shared" si="7"/>
        <v>29500</v>
      </c>
      <c r="S46" s="199">
        <f t="shared" si="8"/>
        <v>26900</v>
      </c>
      <c r="T46" s="200">
        <f t="shared" si="3"/>
        <v>0.91186440677966096</v>
      </c>
      <c r="U46" s="201">
        <v>35870</v>
      </c>
      <c r="V46" s="199">
        <v>1006</v>
      </c>
      <c r="W46" s="201"/>
      <c r="X46" s="201"/>
      <c r="Y46" s="201"/>
      <c r="Z46" s="201"/>
      <c r="AA46" s="202"/>
    </row>
    <row r="47" spans="1:27">
      <c r="A47" s="143">
        <v>98</v>
      </c>
      <c r="B47" s="149" t="s">
        <v>70</v>
      </c>
      <c r="C47" s="193">
        <v>500</v>
      </c>
      <c r="D47" s="194">
        <v>441</v>
      </c>
      <c r="E47" s="194">
        <v>212</v>
      </c>
      <c r="F47" s="194">
        <v>400</v>
      </c>
      <c r="G47" s="194">
        <v>99</v>
      </c>
      <c r="H47" s="194">
        <v>66300</v>
      </c>
      <c r="I47" s="194">
        <v>7100</v>
      </c>
      <c r="J47" s="194">
        <v>43700</v>
      </c>
      <c r="K47" s="195">
        <f t="shared" si="6"/>
        <v>117100</v>
      </c>
      <c r="L47" s="196">
        <v>54913</v>
      </c>
      <c r="M47" s="197">
        <v>297757</v>
      </c>
      <c r="N47" s="267">
        <v>352670</v>
      </c>
      <c r="O47" s="198"/>
      <c r="P47" s="194"/>
      <c r="Q47" s="199">
        <v>43200</v>
      </c>
      <c r="R47" s="199">
        <f t="shared" si="7"/>
        <v>66300</v>
      </c>
      <c r="S47" s="199">
        <f t="shared" si="8"/>
        <v>50800</v>
      </c>
      <c r="T47" s="200">
        <f t="shared" si="3"/>
        <v>0.76621417797888391</v>
      </c>
      <c r="U47" s="201">
        <v>74476</v>
      </c>
      <c r="V47" s="199">
        <v>10345</v>
      </c>
      <c r="W47" s="201"/>
      <c r="X47" s="201"/>
      <c r="Y47" s="201"/>
      <c r="Z47" s="201"/>
      <c r="AA47" s="202"/>
    </row>
    <row r="48" spans="1:27">
      <c r="A48" s="143">
        <v>98</v>
      </c>
      <c r="B48" s="149" t="s">
        <v>88</v>
      </c>
      <c r="C48" s="193">
        <v>500</v>
      </c>
      <c r="D48" s="194">
        <v>376</v>
      </c>
      <c r="E48" s="194">
        <v>207</v>
      </c>
      <c r="F48" s="194">
        <v>349</v>
      </c>
      <c r="G48" s="194">
        <v>98</v>
      </c>
      <c r="H48" s="194">
        <v>87500</v>
      </c>
      <c r="I48" s="194">
        <v>7000</v>
      </c>
      <c r="J48" s="194">
        <v>60400</v>
      </c>
      <c r="K48" s="195">
        <f t="shared" si="6"/>
        <v>154900</v>
      </c>
      <c r="L48" s="196">
        <v>64342</v>
      </c>
      <c r="M48" s="197">
        <v>366275</v>
      </c>
      <c r="N48" s="267">
        <v>430617</v>
      </c>
      <c r="O48" s="198"/>
      <c r="P48" s="194"/>
      <c r="Q48" s="199">
        <v>56600</v>
      </c>
      <c r="R48" s="199">
        <f t="shared" si="7"/>
        <v>87500</v>
      </c>
      <c r="S48" s="199">
        <f t="shared" si="8"/>
        <v>67400</v>
      </c>
      <c r="T48" s="200">
        <f t="shared" si="3"/>
        <v>0.77028571428571424</v>
      </c>
      <c r="U48" s="201">
        <v>98516</v>
      </c>
      <c r="V48" s="199">
        <v>11949</v>
      </c>
      <c r="W48" s="201"/>
      <c r="X48" s="201"/>
      <c r="Y48" s="201"/>
      <c r="Z48" s="201"/>
      <c r="AA48" s="202"/>
    </row>
    <row r="49" spans="1:27" ht="17.25" thickBot="1">
      <c r="A49" s="145">
        <v>98</v>
      </c>
      <c r="B49" s="150" t="s">
        <v>89</v>
      </c>
      <c r="C49" s="203">
        <v>500</v>
      </c>
      <c r="D49" s="204">
        <v>317</v>
      </c>
      <c r="E49" s="204">
        <v>288</v>
      </c>
      <c r="F49" s="204">
        <v>261</v>
      </c>
      <c r="G49" s="204">
        <v>98</v>
      </c>
      <c r="H49" s="204">
        <v>76000</v>
      </c>
      <c r="I49" s="204">
        <v>9300</v>
      </c>
      <c r="J49" s="204">
        <v>45100</v>
      </c>
      <c r="K49" s="205">
        <f t="shared" si="6"/>
        <v>130400</v>
      </c>
      <c r="L49" s="233">
        <v>49866</v>
      </c>
      <c r="M49" s="207">
        <v>331464</v>
      </c>
      <c r="N49" s="268">
        <v>381330</v>
      </c>
      <c r="O49" s="208"/>
      <c r="P49" s="204"/>
      <c r="Q49" s="209">
        <v>25000</v>
      </c>
      <c r="R49" s="209">
        <f t="shared" si="7"/>
        <v>76000</v>
      </c>
      <c r="S49" s="209">
        <f t="shared" si="8"/>
        <v>54400</v>
      </c>
      <c r="T49" s="210">
        <f t="shared" si="3"/>
        <v>0.71578947368421053</v>
      </c>
      <c r="U49" s="211">
        <v>82934</v>
      </c>
      <c r="V49" s="209">
        <v>10581</v>
      </c>
      <c r="W49" s="211"/>
      <c r="X49" s="211"/>
      <c r="Y49" s="211"/>
      <c r="Z49" s="211"/>
      <c r="AA49" s="283"/>
    </row>
    <row r="50" spans="1:27">
      <c r="A50" s="147">
        <v>99</v>
      </c>
      <c r="B50" s="151" t="s">
        <v>117</v>
      </c>
      <c r="C50" s="212">
        <v>500</v>
      </c>
      <c r="D50" s="213">
        <v>346</v>
      </c>
      <c r="E50" s="213">
        <v>160</v>
      </c>
      <c r="F50" s="213">
        <v>238</v>
      </c>
      <c r="G50" s="213">
        <v>99</v>
      </c>
      <c r="H50" s="213">
        <v>86400</v>
      </c>
      <c r="I50" s="213">
        <v>9800</v>
      </c>
      <c r="J50" s="213">
        <v>49700</v>
      </c>
      <c r="K50" s="214">
        <f t="shared" si="6"/>
        <v>145900</v>
      </c>
      <c r="L50" s="278">
        <v>50463</v>
      </c>
      <c r="M50" s="216">
        <v>367746</v>
      </c>
      <c r="N50" s="269">
        <v>418209</v>
      </c>
      <c r="O50" s="217"/>
      <c r="P50" s="213"/>
      <c r="Q50" s="218">
        <v>22400</v>
      </c>
      <c r="R50" s="218">
        <f t="shared" si="7"/>
        <v>86400</v>
      </c>
      <c r="S50" s="218">
        <f t="shared" si="8"/>
        <v>59500</v>
      </c>
      <c r="T50" s="219">
        <f t="shared" si="3"/>
        <v>0.68865740740740744</v>
      </c>
      <c r="U50" s="220">
        <v>92792</v>
      </c>
      <c r="V50" s="218">
        <v>12269</v>
      </c>
      <c r="W50" s="220"/>
      <c r="X50" s="220"/>
      <c r="Y50" s="220"/>
      <c r="Z50" s="220"/>
      <c r="AA50" s="282"/>
    </row>
    <row r="51" spans="1:27">
      <c r="A51" s="143">
        <v>99</v>
      </c>
      <c r="B51" s="149" t="s">
        <v>100</v>
      </c>
      <c r="C51" s="193">
        <v>500</v>
      </c>
      <c r="D51" s="194">
        <v>314</v>
      </c>
      <c r="E51" s="194">
        <v>199</v>
      </c>
      <c r="F51" s="194">
        <v>226</v>
      </c>
      <c r="G51" s="194">
        <v>99</v>
      </c>
      <c r="H51" s="194">
        <v>57600</v>
      </c>
      <c r="I51" s="194">
        <v>6500</v>
      </c>
      <c r="J51" s="194">
        <v>36800</v>
      </c>
      <c r="K51" s="195">
        <f t="shared" si="6"/>
        <v>100900</v>
      </c>
      <c r="L51" s="215">
        <v>0</v>
      </c>
      <c r="M51" s="197">
        <v>310539</v>
      </c>
      <c r="N51" s="267">
        <v>310539</v>
      </c>
      <c r="O51" s="198"/>
      <c r="P51" s="194"/>
      <c r="Q51" s="199">
        <v>19300</v>
      </c>
      <c r="R51" s="199">
        <f t="shared" si="7"/>
        <v>57600</v>
      </c>
      <c r="S51" s="199">
        <f t="shared" si="8"/>
        <v>43300</v>
      </c>
      <c r="T51" s="200">
        <f t="shared" si="3"/>
        <v>0.75173611111111116</v>
      </c>
      <c r="U51" s="201">
        <v>64172</v>
      </c>
      <c r="V51" s="199">
        <v>9110</v>
      </c>
      <c r="W51" s="201"/>
      <c r="X51" s="201"/>
      <c r="Y51" s="201"/>
      <c r="Z51" s="201"/>
      <c r="AA51" s="202"/>
    </row>
    <row r="52" spans="1:27">
      <c r="A52" s="143">
        <v>99</v>
      </c>
      <c r="B52" s="149" t="s">
        <v>95</v>
      </c>
      <c r="C52" s="193">
        <v>500</v>
      </c>
      <c r="D52" s="194">
        <v>265</v>
      </c>
      <c r="E52" s="194">
        <v>111</v>
      </c>
      <c r="F52" s="194">
        <v>219</v>
      </c>
      <c r="G52" s="194">
        <v>100</v>
      </c>
      <c r="H52" s="194">
        <v>22300</v>
      </c>
      <c r="I52" s="194">
        <v>3600</v>
      </c>
      <c r="J52" s="194">
        <v>27500</v>
      </c>
      <c r="K52" s="195">
        <f t="shared" si="6"/>
        <v>53400</v>
      </c>
      <c r="L52" s="196">
        <v>39498</v>
      </c>
      <c r="M52" s="197">
        <v>149468</v>
      </c>
      <c r="N52" s="267">
        <v>188966</v>
      </c>
      <c r="O52" s="198"/>
      <c r="P52" s="194"/>
      <c r="Q52" s="199">
        <v>-11000</v>
      </c>
      <c r="R52" s="199">
        <f t="shared" si="7"/>
        <v>22300</v>
      </c>
      <c r="S52" s="199">
        <f t="shared" si="8"/>
        <v>31100</v>
      </c>
      <c r="T52" s="200">
        <f t="shared" si="3"/>
        <v>1.3946188340807175</v>
      </c>
      <c r="U52" s="201">
        <v>33268</v>
      </c>
      <c r="V52" s="199">
        <v>5844</v>
      </c>
      <c r="W52" s="201"/>
      <c r="X52" s="201"/>
      <c r="Y52" s="201"/>
      <c r="Z52" s="201"/>
      <c r="AA52" s="202"/>
    </row>
    <row r="53" spans="1:27">
      <c r="A53" s="143">
        <v>99</v>
      </c>
      <c r="B53" s="149" t="s">
        <v>96</v>
      </c>
      <c r="C53" s="193">
        <v>500</v>
      </c>
      <c r="D53" s="194">
        <v>331</v>
      </c>
      <c r="E53" s="194">
        <v>156</v>
      </c>
      <c r="F53" s="194">
        <v>249</v>
      </c>
      <c r="G53" s="194">
        <v>99</v>
      </c>
      <c r="H53" s="194">
        <v>86200</v>
      </c>
      <c r="I53" s="194">
        <v>7600</v>
      </c>
      <c r="J53" s="194">
        <v>45600</v>
      </c>
      <c r="K53" s="195">
        <f t="shared" si="6"/>
        <v>139400</v>
      </c>
      <c r="L53" s="196">
        <v>47061</v>
      </c>
      <c r="M53" s="197">
        <v>360971</v>
      </c>
      <c r="N53" s="267">
        <v>408032</v>
      </c>
      <c r="O53" s="198"/>
      <c r="P53" s="194"/>
      <c r="Q53" s="199">
        <v>22600</v>
      </c>
      <c r="R53" s="199">
        <f t="shared" si="7"/>
        <v>86200</v>
      </c>
      <c r="S53" s="199">
        <f t="shared" si="8"/>
        <v>53200</v>
      </c>
      <c r="T53" s="200">
        <f t="shared" si="3"/>
        <v>0.61716937354988399</v>
      </c>
      <c r="U53" s="201">
        <v>88658</v>
      </c>
      <c r="V53" s="199">
        <v>11970</v>
      </c>
      <c r="W53" s="201"/>
      <c r="X53" s="201"/>
      <c r="Y53" s="201"/>
      <c r="Z53" s="201"/>
      <c r="AA53" s="202"/>
    </row>
    <row r="54" spans="1:27">
      <c r="A54" s="143">
        <v>99</v>
      </c>
      <c r="B54" s="149" t="s">
        <v>97</v>
      </c>
      <c r="C54" s="193">
        <v>500</v>
      </c>
      <c r="D54" s="194">
        <v>339</v>
      </c>
      <c r="E54" s="194">
        <v>198</v>
      </c>
      <c r="F54" s="194">
        <v>236</v>
      </c>
      <c r="G54" s="194">
        <v>99</v>
      </c>
      <c r="H54" s="194">
        <v>75100</v>
      </c>
      <c r="I54" s="194">
        <v>9800</v>
      </c>
      <c r="J54" s="194">
        <v>50200</v>
      </c>
      <c r="K54" s="195">
        <f t="shared" si="6"/>
        <v>135100</v>
      </c>
      <c r="L54" s="233">
        <v>47769</v>
      </c>
      <c r="M54" s="197">
        <v>337938</v>
      </c>
      <c r="N54" s="267">
        <v>385707</v>
      </c>
      <c r="O54" s="198"/>
      <c r="P54" s="194"/>
      <c r="Q54" s="199">
        <v>12700</v>
      </c>
      <c r="R54" s="199">
        <f t="shared" si="7"/>
        <v>75100</v>
      </c>
      <c r="S54" s="199">
        <f t="shared" si="8"/>
        <v>60000</v>
      </c>
      <c r="T54" s="200">
        <f t="shared" si="3"/>
        <v>0.79893475366178424</v>
      </c>
      <c r="U54" s="201">
        <v>85924</v>
      </c>
      <c r="V54" s="199">
        <v>11315</v>
      </c>
      <c r="W54" s="201"/>
      <c r="X54" s="201"/>
      <c r="Y54" s="201"/>
      <c r="Z54" s="201"/>
      <c r="AA54" s="202"/>
    </row>
    <row r="55" spans="1:27" ht="17.25" thickBot="1">
      <c r="A55" s="145">
        <v>99</v>
      </c>
      <c r="B55" s="150" t="s">
        <v>98</v>
      </c>
      <c r="C55" s="203">
        <v>500</v>
      </c>
      <c r="D55" s="204">
        <v>410</v>
      </c>
      <c r="E55" s="204">
        <v>320</v>
      </c>
      <c r="F55" s="204">
        <v>304</v>
      </c>
      <c r="G55" s="204">
        <v>99</v>
      </c>
      <c r="H55" s="204">
        <v>85700</v>
      </c>
      <c r="I55" s="204">
        <v>7400</v>
      </c>
      <c r="J55" s="204">
        <v>54000</v>
      </c>
      <c r="K55" s="205">
        <f t="shared" si="6"/>
        <v>147100</v>
      </c>
      <c r="L55" s="206">
        <v>67154</v>
      </c>
      <c r="M55" s="207">
        <v>349960</v>
      </c>
      <c r="N55" s="268">
        <v>417114</v>
      </c>
      <c r="O55" s="208"/>
      <c r="P55" s="204"/>
      <c r="Q55" s="209">
        <v>40800</v>
      </c>
      <c r="R55" s="209">
        <f t="shared" si="7"/>
        <v>85700</v>
      </c>
      <c r="S55" s="209">
        <f t="shared" si="8"/>
        <v>61400</v>
      </c>
      <c r="T55" s="210">
        <f t="shared" si="3"/>
        <v>0.71645274212368726</v>
      </c>
      <c r="U55" s="211">
        <v>91643</v>
      </c>
      <c r="V55" s="209">
        <v>12236</v>
      </c>
      <c r="W55" s="211"/>
      <c r="X55" s="211"/>
      <c r="Y55" s="211"/>
      <c r="Z55" s="211"/>
      <c r="AA55" s="283"/>
    </row>
    <row r="56" spans="1:27">
      <c r="A56" s="147">
        <v>99</v>
      </c>
      <c r="B56" s="151" t="s">
        <v>99</v>
      </c>
      <c r="C56" s="212">
        <v>500</v>
      </c>
      <c r="D56" s="213">
        <v>430</v>
      </c>
      <c r="E56" s="213">
        <v>244</v>
      </c>
      <c r="F56" s="213">
        <v>304</v>
      </c>
      <c r="G56" s="213">
        <v>99</v>
      </c>
      <c r="H56" s="213">
        <v>85300</v>
      </c>
      <c r="I56" s="213">
        <v>9800</v>
      </c>
      <c r="J56" s="213">
        <v>58200</v>
      </c>
      <c r="K56" s="214">
        <f t="shared" si="6"/>
        <v>153300</v>
      </c>
      <c r="L56" s="215">
        <v>51256</v>
      </c>
      <c r="M56" s="216">
        <v>411550</v>
      </c>
      <c r="N56" s="269">
        <v>462806</v>
      </c>
      <c r="O56" s="217"/>
      <c r="P56" s="213"/>
      <c r="Q56" s="218">
        <v>7000</v>
      </c>
      <c r="R56" s="218">
        <f t="shared" si="7"/>
        <v>85300</v>
      </c>
      <c r="S56" s="218">
        <f t="shared" si="8"/>
        <v>68000</v>
      </c>
      <c r="T56" s="219">
        <f t="shared" si="3"/>
        <v>0.7971864009378663</v>
      </c>
      <c r="U56" s="220">
        <v>95506</v>
      </c>
      <c r="V56" s="218">
        <v>13577</v>
      </c>
      <c r="W56" s="220"/>
      <c r="X56" s="220"/>
      <c r="Y56" s="220"/>
      <c r="Z56" s="220"/>
      <c r="AA56" s="282"/>
    </row>
    <row r="57" spans="1:27">
      <c r="A57" s="143">
        <v>99</v>
      </c>
      <c r="B57" s="149" t="s">
        <v>68</v>
      </c>
      <c r="C57" s="193">
        <v>500</v>
      </c>
      <c r="D57" s="194">
        <v>210</v>
      </c>
      <c r="E57" s="194">
        <v>195</v>
      </c>
      <c r="F57" s="194">
        <v>178</v>
      </c>
      <c r="G57" s="194">
        <v>100</v>
      </c>
      <c r="H57" s="194">
        <v>39600</v>
      </c>
      <c r="I57" s="194">
        <v>7100</v>
      </c>
      <c r="J57" s="194">
        <v>30700</v>
      </c>
      <c r="K57" s="195">
        <f t="shared" si="6"/>
        <v>77400</v>
      </c>
      <c r="L57" s="196">
        <v>0</v>
      </c>
      <c r="M57" s="197">
        <v>286249</v>
      </c>
      <c r="N57" s="267">
        <v>286249</v>
      </c>
      <c r="O57" s="198"/>
      <c r="P57" s="194"/>
      <c r="Q57" s="199">
        <v>10600</v>
      </c>
      <c r="R57" s="199">
        <f t="shared" si="7"/>
        <v>39600</v>
      </c>
      <c r="S57" s="199">
        <f t="shared" si="8"/>
        <v>37800</v>
      </c>
      <c r="T57" s="200">
        <f t="shared" si="3"/>
        <v>0.95454545454545459</v>
      </c>
      <c r="U57" s="201">
        <v>48220</v>
      </c>
      <c r="V57" s="199">
        <v>8853</v>
      </c>
      <c r="W57" s="201"/>
      <c r="X57" s="201"/>
      <c r="Y57" s="201"/>
      <c r="Z57" s="201"/>
      <c r="AA57" s="202"/>
    </row>
    <row r="58" spans="1:27">
      <c r="A58" s="143">
        <v>99</v>
      </c>
      <c r="B58" s="149" t="s">
        <v>69</v>
      </c>
      <c r="C58" s="193">
        <v>500</v>
      </c>
      <c r="D58" s="194">
        <v>177</v>
      </c>
      <c r="E58" s="194">
        <v>108</v>
      </c>
      <c r="F58" s="194">
        <v>129</v>
      </c>
      <c r="G58" s="194">
        <v>100</v>
      </c>
      <c r="H58" s="194">
        <v>29700</v>
      </c>
      <c r="I58" s="194">
        <v>4600</v>
      </c>
      <c r="J58" s="194">
        <v>22800</v>
      </c>
      <c r="K58" s="195">
        <f t="shared" si="6"/>
        <v>57100</v>
      </c>
      <c r="L58" s="196">
        <v>0</v>
      </c>
      <c r="M58" s="197">
        <v>240012</v>
      </c>
      <c r="N58" s="267">
        <v>240012</v>
      </c>
      <c r="O58" s="198"/>
      <c r="P58" s="194"/>
      <c r="Q58" s="199">
        <v>700</v>
      </c>
      <c r="R58" s="199">
        <f t="shared" si="7"/>
        <v>29700</v>
      </c>
      <c r="S58" s="199">
        <f t="shared" si="8"/>
        <v>27400</v>
      </c>
      <c r="T58" s="200">
        <f t="shared" si="3"/>
        <v>0.92255892255892258</v>
      </c>
      <c r="U58" s="201">
        <v>35573</v>
      </c>
      <c r="V58" s="199">
        <v>7423</v>
      </c>
      <c r="W58" s="201"/>
      <c r="X58" s="201"/>
      <c r="Y58" s="201"/>
      <c r="Z58" s="201"/>
      <c r="AA58" s="202"/>
    </row>
    <row r="59" spans="1:27">
      <c r="A59" s="143">
        <v>99</v>
      </c>
      <c r="B59" s="149" t="s">
        <v>70</v>
      </c>
      <c r="C59" s="193">
        <v>500</v>
      </c>
      <c r="D59" s="194">
        <v>416</v>
      </c>
      <c r="E59" s="194">
        <v>213</v>
      </c>
      <c r="F59" s="194">
        <v>339</v>
      </c>
      <c r="G59" s="194">
        <v>99</v>
      </c>
      <c r="H59" s="194">
        <v>58200</v>
      </c>
      <c r="I59" s="194">
        <v>8400</v>
      </c>
      <c r="J59" s="194">
        <v>48500</v>
      </c>
      <c r="K59" s="195">
        <f t="shared" si="6"/>
        <v>115100</v>
      </c>
      <c r="L59" s="196">
        <v>67567</v>
      </c>
      <c r="M59" s="197">
        <v>303397</v>
      </c>
      <c r="N59" s="267">
        <v>370964</v>
      </c>
      <c r="O59" s="198"/>
      <c r="P59" s="194"/>
      <c r="Q59" s="199">
        <v>-2000</v>
      </c>
      <c r="R59" s="199">
        <f t="shared" si="7"/>
        <v>58200</v>
      </c>
      <c r="S59" s="199">
        <f t="shared" si="8"/>
        <v>56900</v>
      </c>
      <c r="T59" s="200">
        <f t="shared" si="3"/>
        <v>0.9776632302405498</v>
      </c>
      <c r="U59" s="201">
        <v>71707</v>
      </c>
      <c r="V59" s="199">
        <v>10883</v>
      </c>
      <c r="W59" s="201"/>
      <c r="X59" s="201"/>
      <c r="Y59" s="201"/>
      <c r="Z59" s="201"/>
      <c r="AA59" s="202"/>
    </row>
    <row r="60" spans="1:27">
      <c r="A60" s="143">
        <v>99</v>
      </c>
      <c r="B60" s="149" t="s">
        <v>88</v>
      </c>
      <c r="C60" s="193">
        <v>500</v>
      </c>
      <c r="D60" s="194">
        <v>376</v>
      </c>
      <c r="E60" s="194">
        <v>207</v>
      </c>
      <c r="F60" s="194">
        <v>349</v>
      </c>
      <c r="G60" s="194">
        <v>98</v>
      </c>
      <c r="H60" s="194">
        <v>87500</v>
      </c>
      <c r="I60" s="194">
        <v>7000</v>
      </c>
      <c r="J60" s="194">
        <v>60400</v>
      </c>
      <c r="K60" s="195">
        <f t="shared" si="6"/>
        <v>154900</v>
      </c>
      <c r="L60" s="196">
        <v>64509</v>
      </c>
      <c r="M60" s="197">
        <v>366108</v>
      </c>
      <c r="N60" s="267">
        <v>430617</v>
      </c>
      <c r="O60" s="198"/>
      <c r="P60" s="194"/>
      <c r="Q60" s="199">
        <v>-3500</v>
      </c>
      <c r="R60" s="199">
        <f t="shared" si="7"/>
        <v>87500</v>
      </c>
      <c r="S60" s="199">
        <f t="shared" si="8"/>
        <v>67400</v>
      </c>
      <c r="T60" s="200">
        <f t="shared" si="3"/>
        <v>0.77028571428571424</v>
      </c>
      <c r="U60" s="201">
        <v>94322</v>
      </c>
      <c r="V60" s="199">
        <v>12122</v>
      </c>
      <c r="W60" s="201"/>
      <c r="X60" s="201"/>
      <c r="Y60" s="201"/>
      <c r="Z60" s="201"/>
      <c r="AA60" s="202"/>
    </row>
    <row r="61" spans="1:27" ht="17.25" thickBot="1">
      <c r="A61" s="145">
        <v>99</v>
      </c>
      <c r="B61" s="150" t="s">
        <v>89</v>
      </c>
      <c r="C61" s="203">
        <v>500</v>
      </c>
      <c r="D61" s="204">
        <v>346</v>
      </c>
      <c r="E61" s="204">
        <v>207</v>
      </c>
      <c r="F61" s="204">
        <v>243</v>
      </c>
      <c r="G61" s="204">
        <v>99</v>
      </c>
      <c r="H61" s="204">
        <v>86900</v>
      </c>
      <c r="I61" s="204">
        <v>8700</v>
      </c>
      <c r="J61" s="204">
        <v>47900</v>
      </c>
      <c r="K61" s="205">
        <f t="shared" si="6"/>
        <v>143500</v>
      </c>
      <c r="L61" s="206">
        <v>60851</v>
      </c>
      <c r="M61" s="207">
        <v>354356</v>
      </c>
      <c r="N61" s="268">
        <v>415207</v>
      </c>
      <c r="O61" s="208"/>
      <c r="P61" s="204"/>
      <c r="Q61" s="209">
        <v>13100</v>
      </c>
      <c r="R61" s="209">
        <f t="shared" si="7"/>
        <v>86900</v>
      </c>
      <c r="S61" s="209">
        <f t="shared" si="8"/>
        <v>56600</v>
      </c>
      <c r="T61" s="210">
        <f t="shared" si="3"/>
        <v>0.65132336018411963</v>
      </c>
      <c r="U61" s="211">
        <v>89401</v>
      </c>
      <c r="V61" s="209">
        <v>12180</v>
      </c>
      <c r="W61" s="211"/>
      <c r="X61" s="211"/>
      <c r="Y61" s="211"/>
      <c r="Z61" s="211"/>
      <c r="AA61" s="283"/>
    </row>
    <row r="62" spans="1:27">
      <c r="A62" s="147">
        <v>100</v>
      </c>
      <c r="B62" s="151" t="s">
        <v>147</v>
      </c>
      <c r="C62" s="212">
        <v>500</v>
      </c>
      <c r="D62" s="213">
        <v>363</v>
      </c>
      <c r="E62" s="213">
        <v>199</v>
      </c>
      <c r="F62" s="213">
        <v>291</v>
      </c>
      <c r="G62" s="213">
        <v>99</v>
      </c>
      <c r="H62" s="213">
        <v>96800</v>
      </c>
      <c r="I62" s="213">
        <v>10500</v>
      </c>
      <c r="J62" s="213">
        <v>58600</v>
      </c>
      <c r="K62" s="214">
        <f t="shared" si="6"/>
        <v>165900</v>
      </c>
      <c r="L62" s="215">
        <v>58247</v>
      </c>
      <c r="M62" s="216">
        <v>403415</v>
      </c>
      <c r="N62" s="269">
        <v>461662</v>
      </c>
      <c r="O62" s="217"/>
      <c r="P62" s="213"/>
      <c r="Q62" s="218">
        <v>20000</v>
      </c>
      <c r="R62" s="218">
        <f t="shared" si="7"/>
        <v>96800</v>
      </c>
      <c r="S62" s="218">
        <f t="shared" si="8"/>
        <v>69100</v>
      </c>
      <c r="T62" s="219">
        <f t="shared" si="3"/>
        <v>0.71384297520661155</v>
      </c>
      <c r="U62" s="220">
        <v>104224</v>
      </c>
      <c r="V62" s="218">
        <v>13543</v>
      </c>
      <c r="W62" s="220"/>
      <c r="X62" s="220"/>
      <c r="Y62" s="220"/>
      <c r="Z62" s="220"/>
      <c r="AA62" s="282"/>
    </row>
    <row r="63" spans="1:27">
      <c r="A63" s="143">
        <v>100</v>
      </c>
      <c r="B63" s="149" t="s">
        <v>148</v>
      </c>
      <c r="C63" s="193">
        <v>500</v>
      </c>
      <c r="D63" s="194">
        <v>393</v>
      </c>
      <c r="E63" s="194">
        <v>204</v>
      </c>
      <c r="F63" s="194">
        <v>329</v>
      </c>
      <c r="G63" s="194">
        <v>99</v>
      </c>
      <c r="H63" s="194">
        <v>61900</v>
      </c>
      <c r="I63" s="194">
        <v>4900</v>
      </c>
      <c r="J63" s="194">
        <v>40200</v>
      </c>
      <c r="K63" s="195">
        <f t="shared" si="6"/>
        <v>107000</v>
      </c>
      <c r="L63" s="196">
        <v>21223</v>
      </c>
      <c r="M63" s="197">
        <v>303265</v>
      </c>
      <c r="N63" s="267">
        <v>324488</v>
      </c>
      <c r="O63" s="198"/>
      <c r="P63" s="194"/>
      <c r="Q63" s="199">
        <v>6100</v>
      </c>
      <c r="R63" s="199">
        <f t="shared" si="7"/>
        <v>61900</v>
      </c>
      <c r="S63" s="199">
        <f t="shared" si="8"/>
        <v>45100</v>
      </c>
      <c r="T63" s="200">
        <f t="shared" si="3"/>
        <v>0.72859450726979003</v>
      </c>
      <c r="U63" s="201">
        <v>100735</v>
      </c>
      <c r="V63" s="199">
        <v>9519</v>
      </c>
      <c r="W63" s="201"/>
      <c r="X63" s="201"/>
      <c r="Y63" s="201"/>
      <c r="Z63" s="201"/>
      <c r="AA63" s="202"/>
    </row>
    <row r="64" spans="1:27">
      <c r="A64" s="143">
        <v>100</v>
      </c>
      <c r="B64" s="149" t="s">
        <v>149</v>
      </c>
      <c r="C64" s="193">
        <v>500</v>
      </c>
      <c r="D64" s="194">
        <v>302</v>
      </c>
      <c r="E64" s="194">
        <v>207</v>
      </c>
      <c r="F64" s="194">
        <v>256</v>
      </c>
      <c r="G64" s="194">
        <v>100</v>
      </c>
      <c r="H64" s="194">
        <v>26100</v>
      </c>
      <c r="I64" s="194">
        <v>4400</v>
      </c>
      <c r="J64" s="194">
        <v>30400</v>
      </c>
      <c r="K64" s="195">
        <f t="shared" si="6"/>
        <v>60900</v>
      </c>
      <c r="L64" s="196">
        <v>21168</v>
      </c>
      <c r="M64" s="197">
        <v>184243</v>
      </c>
      <c r="N64" s="267">
        <v>205411</v>
      </c>
      <c r="O64" s="198"/>
      <c r="P64" s="194"/>
      <c r="Q64" s="199">
        <v>7500</v>
      </c>
      <c r="R64" s="199">
        <f t="shared" si="7"/>
        <v>26100</v>
      </c>
      <c r="S64" s="199">
        <f t="shared" si="8"/>
        <v>34800</v>
      </c>
      <c r="T64" s="200">
        <f t="shared" si="3"/>
        <v>1.3333333333333333</v>
      </c>
      <c r="U64" s="201">
        <v>78764</v>
      </c>
      <c r="V64" s="199">
        <v>6352</v>
      </c>
      <c r="W64" s="201"/>
      <c r="X64" s="201"/>
      <c r="Y64" s="201"/>
      <c r="Z64" s="201"/>
      <c r="AA64" s="202"/>
    </row>
    <row r="65" spans="1:27">
      <c r="A65" s="143">
        <v>100</v>
      </c>
      <c r="B65" s="149" t="s">
        <v>150</v>
      </c>
      <c r="C65" s="193">
        <v>500</v>
      </c>
      <c r="D65" s="194">
        <v>392</v>
      </c>
      <c r="E65" s="194">
        <v>228</v>
      </c>
      <c r="F65" s="194">
        <v>331</v>
      </c>
      <c r="G65" s="194">
        <v>99</v>
      </c>
      <c r="H65" s="194">
        <v>97500</v>
      </c>
      <c r="I65" s="194">
        <v>10200</v>
      </c>
      <c r="J65" s="194">
        <v>59300</v>
      </c>
      <c r="K65" s="195">
        <f t="shared" si="6"/>
        <v>167000</v>
      </c>
      <c r="L65" s="196">
        <v>57504</v>
      </c>
      <c r="M65" s="197">
        <v>406543</v>
      </c>
      <c r="N65" s="267">
        <v>464047</v>
      </c>
      <c r="O65" s="198"/>
      <c r="P65" s="194"/>
      <c r="Q65" s="199">
        <v>27600</v>
      </c>
      <c r="R65" s="199">
        <f t="shared" si="7"/>
        <v>97500</v>
      </c>
      <c r="S65" s="199">
        <f t="shared" si="8"/>
        <v>69500</v>
      </c>
      <c r="T65" s="200">
        <f t="shared" si="3"/>
        <v>0.71282051282051284</v>
      </c>
      <c r="U65" s="201">
        <v>46206</v>
      </c>
      <c r="V65" s="199">
        <v>13613</v>
      </c>
      <c r="W65" s="279"/>
      <c r="X65" s="201"/>
      <c r="Y65" s="201"/>
      <c r="Z65" s="201"/>
      <c r="AA65" s="201" t="s">
        <v>216</v>
      </c>
    </row>
    <row r="66" spans="1:27">
      <c r="A66" s="143">
        <v>100</v>
      </c>
      <c r="B66" s="149" t="s">
        <v>151</v>
      </c>
      <c r="C66" s="193">
        <v>500</v>
      </c>
      <c r="D66" s="194">
        <v>405</v>
      </c>
      <c r="E66" s="194">
        <v>272</v>
      </c>
      <c r="F66" s="194">
        <v>335</v>
      </c>
      <c r="G66" s="194">
        <v>99</v>
      </c>
      <c r="H66" s="194">
        <v>78000</v>
      </c>
      <c r="I66" s="194">
        <v>8900</v>
      </c>
      <c r="J66" s="194">
        <v>54700</v>
      </c>
      <c r="K66" s="195">
        <f t="shared" ref="K66:K97" si="9">H66+I66+J66</f>
        <v>141600</v>
      </c>
      <c r="L66" s="196">
        <v>52657</v>
      </c>
      <c r="M66" s="197">
        <f>N66-L66</f>
        <v>345677</v>
      </c>
      <c r="N66" s="267">
        <v>398334</v>
      </c>
      <c r="O66" s="198"/>
      <c r="P66" s="194"/>
      <c r="Q66" s="199">
        <v>6500</v>
      </c>
      <c r="R66" s="199">
        <f t="shared" ref="R66:R97" si="10">H66</f>
        <v>78000</v>
      </c>
      <c r="S66" s="199">
        <f t="shared" ref="S66:S97" si="11">I66+J66</f>
        <v>63600</v>
      </c>
      <c r="T66" s="200">
        <f t="shared" si="3"/>
        <v>0.81538461538461537</v>
      </c>
      <c r="U66" s="201">
        <v>41555</v>
      </c>
      <c r="V66" s="199">
        <v>11686</v>
      </c>
      <c r="W66" s="201"/>
      <c r="X66" s="201"/>
      <c r="Y66" s="201"/>
      <c r="Z66" s="201"/>
      <c r="AA66" s="202"/>
    </row>
    <row r="67" spans="1:27" ht="17.25" thickBot="1">
      <c r="A67" s="145">
        <v>100</v>
      </c>
      <c r="B67" s="150" t="s">
        <v>152</v>
      </c>
      <c r="C67" s="203">
        <v>500</v>
      </c>
      <c r="D67" s="204">
        <v>518</v>
      </c>
      <c r="E67" s="204">
        <v>258</v>
      </c>
      <c r="F67" s="204">
        <v>416</v>
      </c>
      <c r="G67" s="204">
        <v>99</v>
      </c>
      <c r="H67" s="204">
        <v>101900</v>
      </c>
      <c r="I67" s="204">
        <v>9700</v>
      </c>
      <c r="J67" s="204">
        <v>60700</v>
      </c>
      <c r="K67" s="205">
        <f t="shared" si="9"/>
        <v>172300</v>
      </c>
      <c r="L67" s="206">
        <v>73632</v>
      </c>
      <c r="M67" s="207">
        <f t="shared" ref="M67:M73" si="12">N67-L67</f>
        <v>407184</v>
      </c>
      <c r="N67" s="268">
        <v>480816</v>
      </c>
      <c r="O67" s="208">
        <v>3004</v>
      </c>
      <c r="P67" s="204"/>
      <c r="Q67" s="209">
        <v>25200</v>
      </c>
      <c r="R67" s="209">
        <f t="shared" si="10"/>
        <v>101900</v>
      </c>
      <c r="S67" s="209">
        <f t="shared" si="11"/>
        <v>70400</v>
      </c>
      <c r="T67" s="210">
        <f t="shared" ref="T67:T120" si="13">S67/R67</f>
        <v>0.69087340529931307</v>
      </c>
      <c r="U67" s="211">
        <v>114383</v>
      </c>
      <c r="V67" s="209">
        <v>14017</v>
      </c>
      <c r="W67" s="211"/>
      <c r="X67" s="211"/>
      <c r="Y67" s="211"/>
      <c r="Z67" s="211"/>
      <c r="AA67" s="283"/>
    </row>
    <row r="68" spans="1:27">
      <c r="A68" s="147">
        <v>100</v>
      </c>
      <c r="B68" s="151" t="s">
        <v>57</v>
      </c>
      <c r="C68" s="212">
        <v>500</v>
      </c>
      <c r="D68" s="213">
        <v>522</v>
      </c>
      <c r="E68" s="213">
        <v>269</v>
      </c>
      <c r="F68" s="213">
        <v>459</v>
      </c>
      <c r="G68" s="213">
        <v>98</v>
      </c>
      <c r="H68" s="213">
        <v>102300</v>
      </c>
      <c r="I68" s="213">
        <v>12100</v>
      </c>
      <c r="J68" s="213">
        <v>72500</v>
      </c>
      <c r="K68" s="214">
        <f t="shared" si="9"/>
        <v>186900</v>
      </c>
      <c r="L68" s="215">
        <v>56137</v>
      </c>
      <c r="M68" s="216">
        <f t="shared" si="12"/>
        <v>488173</v>
      </c>
      <c r="N68" s="269">
        <v>544310</v>
      </c>
      <c r="O68" s="217">
        <v>4711</v>
      </c>
      <c r="P68" s="213"/>
      <c r="Q68" s="218">
        <v>33600</v>
      </c>
      <c r="R68" s="218">
        <f t="shared" si="10"/>
        <v>102300</v>
      </c>
      <c r="S68" s="218">
        <f t="shared" si="11"/>
        <v>84600</v>
      </c>
      <c r="T68" s="219">
        <f t="shared" si="13"/>
        <v>0.82697947214076251</v>
      </c>
      <c r="U68" s="220">
        <v>105448</v>
      </c>
      <c r="V68" s="218">
        <v>14973</v>
      </c>
      <c r="W68" s="220"/>
      <c r="X68" s="220"/>
      <c r="Y68" s="220"/>
      <c r="Z68" s="220"/>
      <c r="AA68" s="282"/>
    </row>
    <row r="69" spans="1:27">
      <c r="A69" s="143">
        <v>100</v>
      </c>
      <c r="B69" s="149" t="s">
        <v>58</v>
      </c>
      <c r="C69" s="193">
        <v>500</v>
      </c>
      <c r="D69" s="194">
        <v>191</v>
      </c>
      <c r="E69" s="194">
        <v>120</v>
      </c>
      <c r="F69" s="194">
        <v>139</v>
      </c>
      <c r="G69" s="194">
        <v>99</v>
      </c>
      <c r="H69" s="194">
        <v>35800</v>
      </c>
      <c r="I69" s="194">
        <v>5400</v>
      </c>
      <c r="J69" s="194">
        <v>26700</v>
      </c>
      <c r="K69" s="195">
        <f t="shared" si="9"/>
        <v>67900</v>
      </c>
      <c r="L69" s="196">
        <v>0</v>
      </c>
      <c r="M69" s="197">
        <v>244327</v>
      </c>
      <c r="N69" s="267">
        <f>M69-L69</f>
        <v>244327</v>
      </c>
      <c r="O69" s="198"/>
      <c r="P69" s="194"/>
      <c r="Q69" s="199">
        <v>-9500</v>
      </c>
      <c r="R69" s="199">
        <f t="shared" si="10"/>
        <v>35800</v>
      </c>
      <c r="S69" s="199">
        <f t="shared" si="11"/>
        <v>32100</v>
      </c>
      <c r="T69" s="200">
        <f t="shared" si="13"/>
        <v>0.8966480446927374</v>
      </c>
      <c r="U69" s="201">
        <v>88217</v>
      </c>
      <c r="V69" s="199">
        <v>7167</v>
      </c>
      <c r="W69" s="201">
        <v>22360</v>
      </c>
      <c r="X69" s="201"/>
      <c r="Y69" s="201"/>
      <c r="Z69" s="201"/>
      <c r="AA69" s="202"/>
    </row>
    <row r="70" spans="1:27">
      <c r="A70" s="143">
        <v>100</v>
      </c>
      <c r="B70" s="149" t="s">
        <v>59</v>
      </c>
      <c r="C70" s="193">
        <v>500</v>
      </c>
      <c r="D70" s="194">
        <v>223</v>
      </c>
      <c r="E70" s="194">
        <v>112</v>
      </c>
      <c r="F70" s="194">
        <v>183</v>
      </c>
      <c r="G70" s="194">
        <v>100</v>
      </c>
      <c r="H70" s="194">
        <v>40500</v>
      </c>
      <c r="I70" s="194">
        <v>6000</v>
      </c>
      <c r="J70" s="194">
        <v>29000</v>
      </c>
      <c r="K70" s="195">
        <f t="shared" si="9"/>
        <v>75500</v>
      </c>
      <c r="L70" s="196">
        <v>0</v>
      </c>
      <c r="M70" s="197">
        <v>262671</v>
      </c>
      <c r="N70" s="267">
        <f>M70+L70</f>
        <v>262671</v>
      </c>
      <c r="O70" s="198"/>
      <c r="P70" s="194"/>
      <c r="Q70" s="199">
        <v>18400</v>
      </c>
      <c r="R70" s="199">
        <f t="shared" si="10"/>
        <v>40500</v>
      </c>
      <c r="S70" s="199">
        <f t="shared" si="11"/>
        <v>35000</v>
      </c>
      <c r="T70" s="200">
        <f t="shared" si="13"/>
        <v>0.86419753086419748</v>
      </c>
      <c r="U70" s="201">
        <v>104041</v>
      </c>
      <c r="V70" s="199">
        <v>8124</v>
      </c>
      <c r="W70" s="201">
        <v>22360</v>
      </c>
      <c r="X70" s="201"/>
      <c r="Y70" s="201"/>
      <c r="Z70" s="201"/>
      <c r="AA70" s="202"/>
    </row>
    <row r="71" spans="1:27">
      <c r="A71" s="143">
        <v>100</v>
      </c>
      <c r="B71" s="149" t="s">
        <v>60</v>
      </c>
      <c r="C71" s="193">
        <v>800</v>
      </c>
      <c r="D71" s="194">
        <v>473</v>
      </c>
      <c r="E71" s="194">
        <v>192</v>
      </c>
      <c r="F71" s="194">
        <v>407</v>
      </c>
      <c r="G71" s="194">
        <v>99</v>
      </c>
      <c r="H71" s="194">
        <v>69900</v>
      </c>
      <c r="I71" s="194">
        <v>7700</v>
      </c>
      <c r="J71" s="194">
        <v>51100</v>
      </c>
      <c r="K71" s="195">
        <f t="shared" si="9"/>
        <v>128700</v>
      </c>
      <c r="L71" s="196">
        <v>75091</v>
      </c>
      <c r="M71" s="197">
        <f t="shared" si="12"/>
        <v>353242</v>
      </c>
      <c r="N71" s="267">
        <v>428333</v>
      </c>
      <c r="O71" s="198"/>
      <c r="P71" s="194"/>
      <c r="Q71" s="199">
        <v>13600</v>
      </c>
      <c r="R71" s="199">
        <f t="shared" si="10"/>
        <v>69900</v>
      </c>
      <c r="S71" s="199">
        <f t="shared" si="11"/>
        <v>58800</v>
      </c>
      <c r="T71" s="200">
        <f t="shared" si="13"/>
        <v>0.84120171673819744</v>
      </c>
      <c r="U71" s="201">
        <v>37941</v>
      </c>
      <c r="V71" s="199">
        <v>12566</v>
      </c>
      <c r="W71" s="201"/>
      <c r="X71" s="201"/>
      <c r="Y71" s="201"/>
      <c r="Z71" s="201"/>
      <c r="AA71" s="202"/>
    </row>
    <row r="72" spans="1:27">
      <c r="A72" s="143">
        <v>100</v>
      </c>
      <c r="B72" s="149" t="s">
        <v>61</v>
      </c>
      <c r="C72" s="193">
        <v>800</v>
      </c>
      <c r="D72" s="194">
        <v>671</v>
      </c>
      <c r="E72" s="194">
        <v>224</v>
      </c>
      <c r="F72" s="194">
        <v>406</v>
      </c>
      <c r="G72" s="194">
        <v>99</v>
      </c>
      <c r="H72" s="194">
        <v>97900</v>
      </c>
      <c r="I72" s="194">
        <v>8600</v>
      </c>
      <c r="J72" s="194">
        <v>58100</v>
      </c>
      <c r="K72" s="195">
        <f t="shared" si="9"/>
        <v>164600</v>
      </c>
      <c r="L72" s="196">
        <v>67498</v>
      </c>
      <c r="M72" s="197">
        <f t="shared" si="12"/>
        <v>448185</v>
      </c>
      <c r="N72" s="267">
        <v>515683</v>
      </c>
      <c r="O72" s="198"/>
      <c r="P72" s="194"/>
      <c r="Q72" s="199">
        <v>13200</v>
      </c>
      <c r="R72" s="199">
        <f t="shared" si="10"/>
        <v>97900</v>
      </c>
      <c r="S72" s="199">
        <f t="shared" si="11"/>
        <v>66700</v>
      </c>
      <c r="T72" s="200">
        <f t="shared" si="13"/>
        <v>0.68130745658835545</v>
      </c>
      <c r="U72" s="201">
        <v>66661</v>
      </c>
      <c r="V72" s="199">
        <v>15128</v>
      </c>
      <c r="W72" s="201"/>
      <c r="X72" s="201"/>
      <c r="Y72" s="201"/>
      <c r="Z72" s="201"/>
      <c r="AA72" s="202"/>
    </row>
    <row r="73" spans="1:27" ht="17.25" thickBot="1">
      <c r="A73" s="145">
        <v>100</v>
      </c>
      <c r="B73" s="150" t="s">
        <v>62</v>
      </c>
      <c r="C73" s="203">
        <v>800</v>
      </c>
      <c r="D73" s="204">
        <v>454</v>
      </c>
      <c r="E73" s="204">
        <v>272</v>
      </c>
      <c r="F73" s="204">
        <v>372</v>
      </c>
      <c r="G73" s="204">
        <v>99</v>
      </c>
      <c r="H73" s="204">
        <v>96000</v>
      </c>
      <c r="I73" s="204">
        <v>12800</v>
      </c>
      <c r="J73" s="204">
        <v>61500</v>
      </c>
      <c r="K73" s="205">
        <f t="shared" si="9"/>
        <v>170300</v>
      </c>
      <c r="L73" s="206">
        <v>63656</v>
      </c>
      <c r="M73" s="207">
        <f t="shared" si="12"/>
        <v>452523</v>
      </c>
      <c r="N73" s="268">
        <v>516179</v>
      </c>
      <c r="O73" s="208"/>
      <c r="P73" s="204"/>
      <c r="Q73" s="209">
        <v>26800</v>
      </c>
      <c r="R73" s="209">
        <f t="shared" si="10"/>
        <v>96000</v>
      </c>
      <c r="S73" s="209">
        <f t="shared" si="11"/>
        <v>74300</v>
      </c>
      <c r="T73" s="210">
        <f t="shared" si="13"/>
        <v>0.7739583333333333</v>
      </c>
      <c r="U73" s="211">
        <v>103356</v>
      </c>
      <c r="V73" s="209">
        <v>15143</v>
      </c>
      <c r="W73" s="211"/>
      <c r="X73" s="211"/>
      <c r="Y73" s="211"/>
      <c r="Z73" s="211"/>
      <c r="AA73" s="283"/>
    </row>
    <row r="74" spans="1:27">
      <c r="A74" s="147">
        <v>101</v>
      </c>
      <c r="B74" s="151" t="s">
        <v>168</v>
      </c>
      <c r="C74" s="212">
        <v>800</v>
      </c>
      <c r="D74" s="213">
        <v>418</v>
      </c>
      <c r="E74" s="213">
        <v>247</v>
      </c>
      <c r="F74" s="213">
        <v>361</v>
      </c>
      <c r="G74" s="213">
        <v>99</v>
      </c>
      <c r="H74" s="213">
        <v>96900</v>
      </c>
      <c r="I74" s="213">
        <v>8600</v>
      </c>
      <c r="J74" s="213">
        <v>54700</v>
      </c>
      <c r="K74" s="214">
        <f t="shared" si="9"/>
        <v>160200</v>
      </c>
      <c r="L74" s="215">
        <v>57122</v>
      </c>
      <c r="M74" s="216">
        <f t="shared" ref="M74:M80" si="14">N74-L74</f>
        <v>444726</v>
      </c>
      <c r="N74" s="269">
        <v>501848</v>
      </c>
      <c r="O74" s="217"/>
      <c r="P74" s="213"/>
      <c r="Q74" s="218">
        <v>-5700</v>
      </c>
      <c r="R74" s="218">
        <f t="shared" si="10"/>
        <v>96900</v>
      </c>
      <c r="S74" s="218">
        <f t="shared" si="11"/>
        <v>63300</v>
      </c>
      <c r="T74" s="219">
        <f t="shared" si="13"/>
        <v>0.65325077399380804</v>
      </c>
      <c r="U74" s="220">
        <v>98042</v>
      </c>
      <c r="V74" s="218">
        <v>14722</v>
      </c>
      <c r="W74" s="220"/>
      <c r="X74" s="220"/>
      <c r="Y74" s="220"/>
      <c r="Z74" s="220"/>
      <c r="AA74" s="282"/>
    </row>
    <row r="75" spans="1:27">
      <c r="A75" s="143">
        <v>101</v>
      </c>
      <c r="B75" s="149" t="s">
        <v>169</v>
      </c>
      <c r="C75" s="193">
        <v>800</v>
      </c>
      <c r="D75" s="194">
        <v>414</v>
      </c>
      <c r="E75" s="194">
        <v>279</v>
      </c>
      <c r="F75" s="194">
        <v>364</v>
      </c>
      <c r="G75" s="194">
        <v>100</v>
      </c>
      <c r="H75" s="194">
        <v>59700</v>
      </c>
      <c r="I75" s="194">
        <v>7800</v>
      </c>
      <c r="J75" s="194">
        <v>47500</v>
      </c>
      <c r="K75" s="195">
        <f t="shared" si="9"/>
        <v>115000</v>
      </c>
      <c r="L75" s="196">
        <v>22333</v>
      </c>
      <c r="M75" s="197">
        <f t="shared" si="14"/>
        <v>358864</v>
      </c>
      <c r="N75" s="267">
        <v>381197</v>
      </c>
      <c r="O75" s="198"/>
      <c r="P75" s="194"/>
      <c r="Q75" s="199">
        <v>8000</v>
      </c>
      <c r="R75" s="199">
        <f t="shared" si="10"/>
        <v>59700</v>
      </c>
      <c r="S75" s="199">
        <f t="shared" si="11"/>
        <v>55300</v>
      </c>
      <c r="T75" s="200">
        <f t="shared" si="13"/>
        <v>0.9262981574539364</v>
      </c>
      <c r="U75" s="201">
        <v>70380</v>
      </c>
      <c r="V75" s="199">
        <v>11790</v>
      </c>
      <c r="W75" s="201"/>
      <c r="X75" s="201"/>
      <c r="Y75" s="201"/>
      <c r="Z75" s="201"/>
      <c r="AA75" s="202"/>
    </row>
    <row r="76" spans="1:27">
      <c r="A76" s="143">
        <v>101</v>
      </c>
      <c r="B76" s="149" t="s">
        <v>170</v>
      </c>
      <c r="C76" s="193">
        <v>800</v>
      </c>
      <c r="D76" s="194">
        <v>396</v>
      </c>
      <c r="E76" s="194">
        <v>210</v>
      </c>
      <c r="F76" s="194">
        <v>331</v>
      </c>
      <c r="G76" s="194">
        <v>100</v>
      </c>
      <c r="H76" s="194">
        <v>37100</v>
      </c>
      <c r="I76" s="194">
        <v>3900</v>
      </c>
      <c r="J76" s="194">
        <v>24700</v>
      </c>
      <c r="K76" s="195">
        <f t="shared" si="9"/>
        <v>65700</v>
      </c>
      <c r="L76" s="196">
        <v>28890</v>
      </c>
      <c r="M76" s="197">
        <f t="shared" si="14"/>
        <v>248938</v>
      </c>
      <c r="N76" s="267">
        <v>277828</v>
      </c>
      <c r="O76" s="198"/>
      <c r="P76" s="194"/>
      <c r="Q76" s="199">
        <v>4800</v>
      </c>
      <c r="R76" s="199">
        <f t="shared" si="10"/>
        <v>37100</v>
      </c>
      <c r="S76" s="199">
        <f t="shared" si="11"/>
        <v>28600</v>
      </c>
      <c r="T76" s="200">
        <f t="shared" si="13"/>
        <v>0.77088948787061995</v>
      </c>
      <c r="U76" s="201">
        <v>40208</v>
      </c>
      <c r="V76" s="199">
        <v>8593</v>
      </c>
      <c r="W76" s="201"/>
      <c r="X76" s="201"/>
      <c r="Y76" s="201"/>
      <c r="Z76" s="201"/>
      <c r="AA76" s="202"/>
    </row>
    <row r="77" spans="1:27">
      <c r="A77" s="143">
        <v>101</v>
      </c>
      <c r="B77" s="149" t="s">
        <v>171</v>
      </c>
      <c r="C77" s="193">
        <v>800</v>
      </c>
      <c r="D77" s="194">
        <v>422</v>
      </c>
      <c r="E77" s="194">
        <v>313</v>
      </c>
      <c r="F77" s="194">
        <v>358</v>
      </c>
      <c r="G77" s="194">
        <v>100</v>
      </c>
      <c r="H77" s="194">
        <v>95700</v>
      </c>
      <c r="I77" s="194">
        <v>11700</v>
      </c>
      <c r="J77" s="194">
        <v>60500</v>
      </c>
      <c r="K77" s="195">
        <f t="shared" si="9"/>
        <v>167900</v>
      </c>
      <c r="L77" s="196">
        <v>57830</v>
      </c>
      <c r="M77" s="197">
        <f t="shared" si="14"/>
        <v>453250</v>
      </c>
      <c r="N77" s="267">
        <v>511080</v>
      </c>
      <c r="O77" s="198"/>
      <c r="P77" s="194"/>
      <c r="Q77" s="199">
        <v>900</v>
      </c>
      <c r="R77" s="199">
        <f t="shared" si="10"/>
        <v>95700</v>
      </c>
      <c r="S77" s="199">
        <f t="shared" si="11"/>
        <v>72200</v>
      </c>
      <c r="T77" s="200">
        <f t="shared" si="13"/>
        <v>0.75444096133751304</v>
      </c>
      <c r="U77" s="201">
        <v>102755</v>
      </c>
      <c r="V77" s="199">
        <v>15807</v>
      </c>
      <c r="W77" s="201"/>
      <c r="X77" s="201"/>
      <c r="Y77" s="201"/>
      <c r="Z77" s="201"/>
      <c r="AA77" s="202"/>
    </row>
    <row r="78" spans="1:27">
      <c r="A78" s="143">
        <v>101</v>
      </c>
      <c r="B78" s="149" t="s">
        <v>172</v>
      </c>
      <c r="C78" s="193">
        <v>800</v>
      </c>
      <c r="D78" s="194">
        <v>498</v>
      </c>
      <c r="E78" s="194">
        <v>269</v>
      </c>
      <c r="F78" s="194">
        <v>358</v>
      </c>
      <c r="G78" s="194">
        <v>100</v>
      </c>
      <c r="H78" s="194">
        <v>88100</v>
      </c>
      <c r="I78" s="194">
        <v>9300</v>
      </c>
      <c r="J78" s="194">
        <v>55500</v>
      </c>
      <c r="K78" s="195">
        <f t="shared" si="9"/>
        <v>152900</v>
      </c>
      <c r="L78" s="196">
        <v>64545</v>
      </c>
      <c r="M78" s="197">
        <f t="shared" si="14"/>
        <v>413140</v>
      </c>
      <c r="N78" s="267">
        <v>477685</v>
      </c>
      <c r="O78" s="198"/>
      <c r="P78" s="194"/>
      <c r="Q78" s="199">
        <v>11300</v>
      </c>
      <c r="R78" s="199">
        <f t="shared" si="10"/>
        <v>88100</v>
      </c>
      <c r="S78" s="199">
        <f t="shared" si="11"/>
        <v>64800</v>
      </c>
      <c r="T78" s="200">
        <f t="shared" si="13"/>
        <v>0.73552780930760497</v>
      </c>
      <c r="U78" s="201">
        <v>93575</v>
      </c>
      <c r="V78" s="199">
        <v>14774</v>
      </c>
      <c r="W78" s="201"/>
      <c r="X78" s="201"/>
      <c r="Y78" s="201"/>
      <c r="Z78" s="201"/>
      <c r="AA78" s="202"/>
    </row>
    <row r="79" spans="1:27" ht="17.25" thickBot="1">
      <c r="A79" s="145">
        <v>101</v>
      </c>
      <c r="B79" s="150" t="s">
        <v>173</v>
      </c>
      <c r="C79" s="203">
        <v>800</v>
      </c>
      <c r="D79" s="204">
        <v>556</v>
      </c>
      <c r="E79" s="204">
        <v>213</v>
      </c>
      <c r="F79" s="204">
        <v>548</v>
      </c>
      <c r="G79" s="204">
        <v>100</v>
      </c>
      <c r="H79" s="204">
        <v>113200</v>
      </c>
      <c r="I79" s="204">
        <v>10900</v>
      </c>
      <c r="J79" s="204">
        <v>72400</v>
      </c>
      <c r="K79" s="205">
        <f t="shared" si="9"/>
        <v>196500</v>
      </c>
      <c r="L79" s="206">
        <v>70561</v>
      </c>
      <c r="M79" s="207">
        <f t="shared" si="14"/>
        <v>505707</v>
      </c>
      <c r="N79" s="268">
        <v>576268</v>
      </c>
      <c r="O79" s="208"/>
      <c r="P79" s="204"/>
      <c r="Q79" s="209">
        <v>24200</v>
      </c>
      <c r="R79" s="209">
        <f t="shared" si="10"/>
        <v>113200</v>
      </c>
      <c r="S79" s="209">
        <f t="shared" si="11"/>
        <v>83300</v>
      </c>
      <c r="T79" s="210">
        <f t="shared" si="13"/>
        <v>0.73586572438162545</v>
      </c>
      <c r="U79" s="211">
        <v>120258</v>
      </c>
      <c r="V79" s="209">
        <v>17823</v>
      </c>
      <c r="W79" s="211"/>
      <c r="X79" s="211"/>
      <c r="Y79" s="211"/>
      <c r="Z79" s="211"/>
      <c r="AA79" s="283" t="s">
        <v>229</v>
      </c>
    </row>
    <row r="80" spans="1:27">
      <c r="A80" s="147">
        <v>101</v>
      </c>
      <c r="B80" s="151" t="s">
        <v>174</v>
      </c>
      <c r="C80" s="212">
        <v>600</v>
      </c>
      <c r="D80" s="213">
        <v>682</v>
      </c>
      <c r="E80" s="213">
        <v>342</v>
      </c>
      <c r="F80" s="213">
        <v>480</v>
      </c>
      <c r="G80" s="213">
        <v>100</v>
      </c>
      <c r="H80" s="213">
        <v>105800</v>
      </c>
      <c r="I80" s="213">
        <v>9000</v>
      </c>
      <c r="J80" s="213">
        <v>59800</v>
      </c>
      <c r="K80" s="214">
        <f t="shared" si="9"/>
        <v>174600</v>
      </c>
      <c r="L80" s="215">
        <v>51223</v>
      </c>
      <c r="M80" s="216">
        <f t="shared" si="14"/>
        <v>555765</v>
      </c>
      <c r="N80" s="269">
        <v>606988</v>
      </c>
      <c r="O80" s="217">
        <v>26742.5</v>
      </c>
      <c r="P80" s="213"/>
      <c r="Q80" s="218">
        <v>-12300</v>
      </c>
      <c r="R80" s="218">
        <f t="shared" si="10"/>
        <v>105800</v>
      </c>
      <c r="S80" s="218">
        <f t="shared" si="11"/>
        <v>68800</v>
      </c>
      <c r="T80" s="219">
        <f t="shared" si="13"/>
        <v>0.65028355387523629</v>
      </c>
      <c r="U80" s="220">
        <v>106855</v>
      </c>
      <c r="V80" s="218">
        <v>17946</v>
      </c>
      <c r="W80" s="220"/>
      <c r="X80" s="220"/>
      <c r="Y80" s="220"/>
      <c r="Z80" s="220"/>
      <c r="AA80" s="282"/>
    </row>
    <row r="81" spans="1:27">
      <c r="A81" s="143">
        <v>101</v>
      </c>
      <c r="B81" s="149" t="s">
        <v>175</v>
      </c>
      <c r="C81" s="193">
        <v>600</v>
      </c>
      <c r="D81" s="194">
        <v>275</v>
      </c>
      <c r="E81" s="194">
        <v>212</v>
      </c>
      <c r="F81" s="194">
        <v>136</v>
      </c>
      <c r="G81" s="194">
        <v>100</v>
      </c>
      <c r="H81" s="194">
        <v>46600</v>
      </c>
      <c r="I81" s="194">
        <v>5800</v>
      </c>
      <c r="J81" s="194">
        <v>26800</v>
      </c>
      <c r="K81" s="195">
        <f t="shared" si="9"/>
        <v>79200</v>
      </c>
      <c r="L81" s="196">
        <v>0</v>
      </c>
      <c r="M81" s="197">
        <v>312919</v>
      </c>
      <c r="N81" s="267">
        <v>312919</v>
      </c>
      <c r="O81" s="198"/>
      <c r="P81" s="194"/>
      <c r="Q81" s="199">
        <v>11300</v>
      </c>
      <c r="R81" s="199">
        <f t="shared" si="10"/>
        <v>46600</v>
      </c>
      <c r="S81" s="199">
        <f t="shared" si="11"/>
        <v>32600</v>
      </c>
      <c r="T81" s="200">
        <f t="shared" si="13"/>
        <v>0.69957081545064381</v>
      </c>
      <c r="U81" s="201">
        <v>48470</v>
      </c>
      <c r="V81" s="199">
        <v>26027</v>
      </c>
      <c r="W81" s="201">
        <v>26027</v>
      </c>
      <c r="X81" s="201"/>
      <c r="Y81" s="201"/>
      <c r="Z81" s="201"/>
      <c r="AA81" s="202"/>
    </row>
    <row r="82" spans="1:27">
      <c r="A82" s="143">
        <v>101</v>
      </c>
      <c r="B82" s="149" t="s">
        <v>176</v>
      </c>
      <c r="C82" s="193">
        <v>600</v>
      </c>
      <c r="D82" s="194">
        <v>230</v>
      </c>
      <c r="E82" s="194">
        <v>110</v>
      </c>
      <c r="F82" s="194">
        <v>168</v>
      </c>
      <c r="G82" s="194">
        <v>100</v>
      </c>
      <c r="H82" s="194">
        <v>37000</v>
      </c>
      <c r="I82" s="194">
        <v>5800</v>
      </c>
      <c r="J82" s="194">
        <v>26900</v>
      </c>
      <c r="K82" s="195">
        <f t="shared" si="9"/>
        <v>69700</v>
      </c>
      <c r="L82" s="196">
        <v>0</v>
      </c>
      <c r="M82" s="197">
        <v>281197</v>
      </c>
      <c r="N82" s="267">
        <v>281197</v>
      </c>
      <c r="O82" s="198"/>
      <c r="P82" s="194"/>
      <c r="Q82" s="199">
        <v>-5800</v>
      </c>
      <c r="R82" s="199">
        <f t="shared" si="10"/>
        <v>37000</v>
      </c>
      <c r="S82" s="199">
        <f t="shared" si="11"/>
        <v>32700</v>
      </c>
      <c r="T82" s="200">
        <f t="shared" si="13"/>
        <v>0.88378378378378375</v>
      </c>
      <c r="U82" s="201">
        <v>42656</v>
      </c>
      <c r="V82" s="199">
        <v>8697</v>
      </c>
      <c r="W82" s="201">
        <v>26027</v>
      </c>
      <c r="X82" s="201"/>
      <c r="Y82" s="201"/>
      <c r="Z82" s="201"/>
      <c r="AA82" s="202"/>
    </row>
    <row r="83" spans="1:27">
      <c r="A83" s="143">
        <v>101</v>
      </c>
      <c r="B83" s="149" t="s">
        <v>60</v>
      </c>
      <c r="C83" s="193">
        <v>600</v>
      </c>
      <c r="D83" s="194">
        <v>700</v>
      </c>
      <c r="E83" s="194">
        <v>289</v>
      </c>
      <c r="F83" s="194">
        <v>471</v>
      </c>
      <c r="G83" s="194">
        <v>100</v>
      </c>
      <c r="H83" s="194">
        <v>85700</v>
      </c>
      <c r="I83" s="194">
        <v>8300</v>
      </c>
      <c r="J83" s="194">
        <v>47200</v>
      </c>
      <c r="K83" s="195">
        <f t="shared" si="9"/>
        <v>141200</v>
      </c>
      <c r="L83" s="196">
        <v>108672</v>
      </c>
      <c r="M83" s="197">
        <f>N83-L83</f>
        <v>445355</v>
      </c>
      <c r="N83" s="267">
        <v>554027</v>
      </c>
      <c r="O83" s="198">
        <v>46956</v>
      </c>
      <c r="P83" s="194"/>
      <c r="Q83" s="199">
        <v>12500</v>
      </c>
      <c r="R83" s="199">
        <f t="shared" si="10"/>
        <v>85700</v>
      </c>
      <c r="S83" s="199">
        <f t="shared" si="11"/>
        <v>55500</v>
      </c>
      <c r="T83" s="200">
        <f t="shared" si="13"/>
        <v>0.64760793465577593</v>
      </c>
      <c r="U83" s="201">
        <v>75683</v>
      </c>
      <c r="V83" s="199">
        <v>15683</v>
      </c>
      <c r="W83" s="201"/>
      <c r="X83" s="201"/>
      <c r="Y83" s="201"/>
      <c r="Z83" s="201"/>
      <c r="AA83" s="202"/>
    </row>
    <row r="84" spans="1:27">
      <c r="A84" s="143">
        <v>101</v>
      </c>
      <c r="B84" s="149" t="s">
        <v>61</v>
      </c>
      <c r="C84" s="193">
        <v>600</v>
      </c>
      <c r="D84" s="194">
        <v>448</v>
      </c>
      <c r="E84" s="194">
        <v>202</v>
      </c>
      <c r="F84" s="194">
        <v>356</v>
      </c>
      <c r="G84" s="194">
        <v>99</v>
      </c>
      <c r="H84" s="194">
        <v>97500</v>
      </c>
      <c r="I84" s="194">
        <v>10800</v>
      </c>
      <c r="J84" s="194">
        <v>61700</v>
      </c>
      <c r="K84" s="195">
        <f t="shared" si="9"/>
        <v>170000</v>
      </c>
      <c r="L84" s="196">
        <v>95952</v>
      </c>
      <c r="M84" s="197">
        <f>N84-L84</f>
        <v>439547</v>
      </c>
      <c r="N84" s="267">
        <v>535499</v>
      </c>
      <c r="O84" s="198"/>
      <c r="P84" s="194"/>
      <c r="Q84" s="199">
        <v>5400</v>
      </c>
      <c r="R84" s="199">
        <f t="shared" si="10"/>
        <v>97500</v>
      </c>
      <c r="S84" s="199">
        <f t="shared" si="11"/>
        <v>72500</v>
      </c>
      <c r="T84" s="200">
        <f t="shared" si="13"/>
        <v>0.74358974358974361</v>
      </c>
      <c r="U84" s="201">
        <v>91120</v>
      </c>
      <c r="V84" s="199">
        <v>15709</v>
      </c>
      <c r="W84" s="201"/>
      <c r="X84" s="201"/>
      <c r="Y84" s="201"/>
      <c r="Z84" s="201"/>
      <c r="AA84" s="202"/>
    </row>
    <row r="85" spans="1:27" ht="17.25" thickBot="1">
      <c r="A85" s="145">
        <v>101</v>
      </c>
      <c r="B85" s="150" t="s">
        <v>89</v>
      </c>
      <c r="C85" s="203">
        <v>600</v>
      </c>
      <c r="D85" s="204">
        <v>429</v>
      </c>
      <c r="E85" s="204">
        <v>284</v>
      </c>
      <c r="F85" s="204">
        <v>338</v>
      </c>
      <c r="G85" s="204">
        <v>100</v>
      </c>
      <c r="H85" s="204">
        <v>91800</v>
      </c>
      <c r="I85" s="204">
        <v>10400</v>
      </c>
      <c r="J85" s="204">
        <v>52100</v>
      </c>
      <c r="K85" s="205">
        <f t="shared" si="9"/>
        <v>154300</v>
      </c>
      <c r="L85" s="206">
        <v>88578</v>
      </c>
      <c r="M85" s="207">
        <f t="shared" ref="M85:M96" si="15">N85-L85</f>
        <v>404336</v>
      </c>
      <c r="N85" s="268">
        <v>492914</v>
      </c>
      <c r="O85" s="208"/>
      <c r="P85" s="204"/>
      <c r="Q85" s="209">
        <v>-16000</v>
      </c>
      <c r="R85" s="209">
        <f t="shared" si="10"/>
        <v>91800</v>
      </c>
      <c r="S85" s="209">
        <f t="shared" si="11"/>
        <v>62500</v>
      </c>
      <c r="T85" s="210">
        <f t="shared" si="13"/>
        <v>0.68082788671023964</v>
      </c>
      <c r="U85" s="211">
        <v>82705</v>
      </c>
      <c r="V85" s="209">
        <v>15245</v>
      </c>
      <c r="W85" s="211"/>
      <c r="X85" s="211"/>
      <c r="Y85" s="211"/>
      <c r="Z85" s="211"/>
      <c r="AA85" s="283"/>
    </row>
    <row r="86" spans="1:27">
      <c r="A86" s="147">
        <v>102</v>
      </c>
      <c r="B86" s="151" t="s">
        <v>168</v>
      </c>
      <c r="C86" s="212">
        <v>600</v>
      </c>
      <c r="D86" s="213">
        <v>426</v>
      </c>
      <c r="E86" s="213">
        <v>309</v>
      </c>
      <c r="F86" s="213">
        <v>352</v>
      </c>
      <c r="G86" s="213">
        <v>100</v>
      </c>
      <c r="H86" s="213">
        <v>86300</v>
      </c>
      <c r="I86" s="213">
        <v>10300</v>
      </c>
      <c r="J86" s="213">
        <v>50500</v>
      </c>
      <c r="K86" s="214">
        <f t="shared" si="9"/>
        <v>147100</v>
      </c>
      <c r="L86" s="215">
        <v>79230</v>
      </c>
      <c r="M86" s="216">
        <f t="shared" si="15"/>
        <v>393307</v>
      </c>
      <c r="N86" s="269">
        <v>472537</v>
      </c>
      <c r="O86" s="217"/>
      <c r="P86" s="213"/>
      <c r="Q86" s="218">
        <v>-13100</v>
      </c>
      <c r="R86" s="218">
        <f t="shared" si="10"/>
        <v>86300</v>
      </c>
      <c r="S86" s="218">
        <f t="shared" si="11"/>
        <v>60800</v>
      </c>
      <c r="T86" s="219">
        <f t="shared" si="13"/>
        <v>0.70451911935110079</v>
      </c>
      <c r="U86" s="220">
        <v>78846</v>
      </c>
      <c r="V86" s="218">
        <v>14615</v>
      </c>
      <c r="W86" s="220"/>
      <c r="X86" s="220"/>
      <c r="Y86" s="220"/>
      <c r="Z86" s="220"/>
      <c r="AA86" s="282"/>
    </row>
    <row r="87" spans="1:27">
      <c r="A87" s="143">
        <v>102</v>
      </c>
      <c r="B87" s="149" t="s">
        <v>205</v>
      </c>
      <c r="C87" s="193">
        <v>600</v>
      </c>
      <c r="D87" s="194">
        <v>418</v>
      </c>
      <c r="E87" s="194">
        <v>267</v>
      </c>
      <c r="F87" s="194">
        <v>346</v>
      </c>
      <c r="G87" s="194">
        <v>100</v>
      </c>
      <c r="H87" s="194">
        <v>59800</v>
      </c>
      <c r="I87" s="194">
        <v>7500</v>
      </c>
      <c r="J87" s="194">
        <v>41400</v>
      </c>
      <c r="K87" s="195">
        <f t="shared" si="9"/>
        <v>108700</v>
      </c>
      <c r="L87" s="196">
        <v>0</v>
      </c>
      <c r="M87" s="197">
        <f t="shared" si="15"/>
        <v>367010</v>
      </c>
      <c r="N87" s="267">
        <v>367010</v>
      </c>
      <c r="O87" s="198"/>
      <c r="P87" s="194"/>
      <c r="Q87" s="199">
        <v>-6300</v>
      </c>
      <c r="R87" s="199">
        <f t="shared" si="10"/>
        <v>59800</v>
      </c>
      <c r="S87" s="199">
        <f t="shared" si="11"/>
        <v>48900</v>
      </c>
      <c r="T87" s="200">
        <f t="shared" si="13"/>
        <v>0.81772575250836121</v>
      </c>
      <c r="U87" s="201">
        <v>58263</v>
      </c>
      <c r="V87" s="199">
        <v>11351</v>
      </c>
      <c r="W87" s="201"/>
      <c r="X87" s="201"/>
      <c r="Y87" s="201"/>
      <c r="Z87" s="201"/>
      <c r="AA87" s="202"/>
    </row>
    <row r="88" spans="1:27">
      <c r="A88" s="143">
        <v>102</v>
      </c>
      <c r="B88" s="149" t="s">
        <v>206</v>
      </c>
      <c r="C88" s="193">
        <v>600</v>
      </c>
      <c r="D88" s="194">
        <v>370</v>
      </c>
      <c r="E88" s="194">
        <v>186</v>
      </c>
      <c r="F88" s="194">
        <v>324</v>
      </c>
      <c r="G88" s="194">
        <v>100</v>
      </c>
      <c r="H88" s="194">
        <v>30100</v>
      </c>
      <c r="I88" s="194">
        <v>4100</v>
      </c>
      <c r="J88" s="194">
        <v>29700</v>
      </c>
      <c r="K88" s="195">
        <f t="shared" si="9"/>
        <v>63900</v>
      </c>
      <c r="L88" s="196">
        <v>67712</v>
      </c>
      <c r="M88" s="197">
        <f t="shared" si="15"/>
        <v>178138</v>
      </c>
      <c r="N88" s="267">
        <v>245850</v>
      </c>
      <c r="O88" s="198"/>
      <c r="P88" s="194"/>
      <c r="Q88" s="199">
        <v>-1800</v>
      </c>
      <c r="R88" s="199">
        <f t="shared" si="10"/>
        <v>30100</v>
      </c>
      <c r="S88" s="199">
        <f t="shared" si="11"/>
        <v>33800</v>
      </c>
      <c r="T88" s="200">
        <f t="shared" si="13"/>
        <v>1.1229235880398671</v>
      </c>
      <c r="U88" s="201">
        <v>34250</v>
      </c>
      <c r="V88" s="199">
        <v>7604</v>
      </c>
      <c r="W88" s="201"/>
      <c r="X88" s="201"/>
      <c r="Y88" s="201"/>
      <c r="Z88" s="201"/>
      <c r="AA88" s="202"/>
    </row>
    <row r="89" spans="1:27">
      <c r="A89" s="143">
        <v>102</v>
      </c>
      <c r="B89" s="149" t="s">
        <v>207</v>
      </c>
      <c r="C89" s="193">
        <v>600</v>
      </c>
      <c r="D89" s="194">
        <v>405</v>
      </c>
      <c r="E89" s="194">
        <v>206</v>
      </c>
      <c r="F89" s="194">
        <v>350</v>
      </c>
      <c r="G89" s="194">
        <v>100</v>
      </c>
      <c r="H89" s="194">
        <v>86200</v>
      </c>
      <c r="I89" s="194">
        <v>8300</v>
      </c>
      <c r="J89" s="194">
        <v>53400</v>
      </c>
      <c r="K89" s="195">
        <f t="shared" si="9"/>
        <v>147900</v>
      </c>
      <c r="L89" s="196">
        <v>91600</v>
      </c>
      <c r="M89" s="197">
        <f t="shared" si="15"/>
        <v>380565</v>
      </c>
      <c r="N89" s="267">
        <v>472165</v>
      </c>
      <c r="O89" s="198"/>
      <c r="P89" s="194"/>
      <c r="Q89" s="199">
        <v>-20000</v>
      </c>
      <c r="R89" s="199">
        <f t="shared" si="10"/>
        <v>86200</v>
      </c>
      <c r="S89" s="199">
        <f t="shared" si="11"/>
        <v>61700</v>
      </c>
      <c r="T89" s="200">
        <f t="shared" si="13"/>
        <v>0.71577726218097448</v>
      </c>
      <c r="U89" s="201">
        <v>79274</v>
      </c>
      <c r="V89" s="199">
        <v>14603</v>
      </c>
      <c r="W89" s="201"/>
      <c r="X89" s="201"/>
      <c r="Y89" s="201"/>
      <c r="Z89" s="201"/>
      <c r="AA89" s="202"/>
    </row>
    <row r="90" spans="1:27">
      <c r="A90" s="143">
        <v>102</v>
      </c>
      <c r="B90" s="149" t="s">
        <v>208</v>
      </c>
      <c r="C90" s="193">
        <v>600</v>
      </c>
      <c r="D90" s="194">
        <v>422</v>
      </c>
      <c r="E90" s="194">
        <v>258</v>
      </c>
      <c r="F90" s="194">
        <v>330</v>
      </c>
      <c r="G90" s="194">
        <v>100</v>
      </c>
      <c r="H90" s="194">
        <v>83867</v>
      </c>
      <c r="I90" s="194">
        <v>8500</v>
      </c>
      <c r="J90" s="194">
        <v>51300</v>
      </c>
      <c r="K90" s="195">
        <f t="shared" si="9"/>
        <v>143667</v>
      </c>
      <c r="L90" s="196">
        <v>78708</v>
      </c>
      <c r="M90" s="197">
        <f t="shared" si="15"/>
        <v>383179</v>
      </c>
      <c r="N90" s="267">
        <v>461887</v>
      </c>
      <c r="O90" s="198"/>
      <c r="P90" s="194"/>
      <c r="Q90" s="199">
        <v>-9233</v>
      </c>
      <c r="R90" s="199">
        <f t="shared" si="10"/>
        <v>83867</v>
      </c>
      <c r="S90" s="199">
        <f t="shared" si="11"/>
        <v>59800</v>
      </c>
      <c r="T90" s="200">
        <f t="shared" si="13"/>
        <v>0.71303373198039754</v>
      </c>
      <c r="U90" s="201">
        <v>77006</v>
      </c>
      <c r="V90" s="199">
        <v>14285</v>
      </c>
      <c r="W90" s="201"/>
      <c r="X90" s="201"/>
      <c r="Y90" s="201"/>
      <c r="Z90" s="201"/>
      <c r="AA90" s="202"/>
    </row>
    <row r="91" spans="1:27" ht="17.25" thickBot="1">
      <c r="A91" s="145">
        <v>102</v>
      </c>
      <c r="B91" s="150" t="s">
        <v>209</v>
      </c>
      <c r="C91" s="203">
        <v>600</v>
      </c>
      <c r="D91" s="204">
        <v>666</v>
      </c>
      <c r="E91" s="204">
        <v>201</v>
      </c>
      <c r="F91" s="204">
        <v>441</v>
      </c>
      <c r="G91" s="204">
        <v>99</v>
      </c>
      <c r="H91" s="204">
        <v>117500</v>
      </c>
      <c r="I91" s="204">
        <v>10800</v>
      </c>
      <c r="J91" s="204">
        <v>70600</v>
      </c>
      <c r="K91" s="205">
        <f t="shared" si="9"/>
        <v>198900</v>
      </c>
      <c r="L91" s="206">
        <v>106378</v>
      </c>
      <c r="M91" s="207">
        <f t="shared" si="15"/>
        <v>517468</v>
      </c>
      <c r="N91" s="268">
        <v>623846</v>
      </c>
      <c r="O91" s="208">
        <v>18025.2</v>
      </c>
      <c r="P91" s="204"/>
      <c r="Q91" s="209">
        <v>2400</v>
      </c>
      <c r="R91" s="209">
        <f t="shared" si="10"/>
        <v>117500</v>
      </c>
      <c r="S91" s="209">
        <f t="shared" si="11"/>
        <v>81400</v>
      </c>
      <c r="T91" s="210">
        <f t="shared" si="13"/>
        <v>0.69276595744680847</v>
      </c>
      <c r="U91" s="211">
        <v>106610</v>
      </c>
      <c r="V91" s="209">
        <v>17772</v>
      </c>
      <c r="W91" s="211"/>
      <c r="X91" s="211"/>
      <c r="Y91" s="211"/>
      <c r="Z91" s="211"/>
      <c r="AA91" s="283"/>
    </row>
    <row r="92" spans="1:27">
      <c r="A92" s="147">
        <v>102</v>
      </c>
      <c r="B92" s="151" t="s">
        <v>210</v>
      </c>
      <c r="C92" s="212">
        <v>600</v>
      </c>
      <c r="D92" s="213">
        <v>799</v>
      </c>
      <c r="E92" s="213">
        <v>277</v>
      </c>
      <c r="F92" s="213">
        <v>489</v>
      </c>
      <c r="G92" s="213">
        <v>99</v>
      </c>
      <c r="H92" s="213">
        <v>141100</v>
      </c>
      <c r="I92" s="213">
        <v>14500</v>
      </c>
      <c r="J92" s="213">
        <v>81100</v>
      </c>
      <c r="K92" s="214">
        <f t="shared" si="9"/>
        <v>236700</v>
      </c>
      <c r="L92" s="215">
        <v>79090</v>
      </c>
      <c r="M92" s="216">
        <f t="shared" si="15"/>
        <v>787567</v>
      </c>
      <c r="N92" s="269">
        <v>866657</v>
      </c>
      <c r="O92" s="217">
        <v>110490</v>
      </c>
      <c r="P92" s="213"/>
      <c r="Q92" s="218">
        <v>62100</v>
      </c>
      <c r="R92" s="218">
        <f t="shared" si="10"/>
        <v>141100</v>
      </c>
      <c r="S92" s="218">
        <f t="shared" si="11"/>
        <v>95600</v>
      </c>
      <c r="T92" s="219">
        <f t="shared" si="13"/>
        <v>0.67753366406803683</v>
      </c>
      <c r="U92" s="220">
        <v>126871</v>
      </c>
      <c r="V92" s="218">
        <v>22183</v>
      </c>
      <c r="W92" s="220"/>
      <c r="X92" s="220"/>
      <c r="Y92" s="220"/>
      <c r="Z92" s="220"/>
      <c r="AA92" s="282"/>
    </row>
    <row r="93" spans="1:27">
      <c r="A93" s="143">
        <v>102</v>
      </c>
      <c r="B93" s="149" t="s">
        <v>211</v>
      </c>
      <c r="C93" s="193">
        <v>600</v>
      </c>
      <c r="D93" s="194">
        <v>372</v>
      </c>
      <c r="E93" s="194">
        <v>235</v>
      </c>
      <c r="F93" s="194">
        <v>233</v>
      </c>
      <c r="G93" s="194">
        <v>100</v>
      </c>
      <c r="H93" s="194">
        <v>70400</v>
      </c>
      <c r="I93" s="194">
        <v>7300</v>
      </c>
      <c r="J93" s="194">
        <v>37000</v>
      </c>
      <c r="K93" s="195">
        <f t="shared" si="9"/>
        <v>114700</v>
      </c>
      <c r="L93" s="196">
        <v>0</v>
      </c>
      <c r="M93" s="197">
        <v>413169</v>
      </c>
      <c r="N93" s="267">
        <v>413169</v>
      </c>
      <c r="O93" s="198"/>
      <c r="P93" s="194"/>
      <c r="Q93" s="199">
        <v>35500</v>
      </c>
      <c r="R93" s="199">
        <f t="shared" si="10"/>
        <v>70400</v>
      </c>
      <c r="S93" s="199">
        <f t="shared" si="11"/>
        <v>44300</v>
      </c>
      <c r="T93" s="200">
        <f t="shared" si="13"/>
        <v>0.62926136363636365</v>
      </c>
      <c r="U93" s="201">
        <v>61020</v>
      </c>
      <c r="V93" s="199">
        <v>12778</v>
      </c>
      <c r="W93" s="201">
        <v>24895</v>
      </c>
      <c r="X93" s="201"/>
      <c r="Y93" s="201"/>
      <c r="Z93" s="201"/>
      <c r="AA93" s="202"/>
    </row>
    <row r="94" spans="1:27">
      <c r="A94" s="143">
        <v>102</v>
      </c>
      <c r="B94" s="149" t="s">
        <v>212</v>
      </c>
      <c r="C94" s="193">
        <v>600</v>
      </c>
      <c r="D94" s="194">
        <v>249</v>
      </c>
      <c r="E94" s="194">
        <v>208</v>
      </c>
      <c r="F94" s="194">
        <v>137</v>
      </c>
      <c r="G94" s="194">
        <v>100</v>
      </c>
      <c r="H94" s="194">
        <v>47700</v>
      </c>
      <c r="I94" s="194">
        <v>6700</v>
      </c>
      <c r="J94" s="194">
        <v>27700</v>
      </c>
      <c r="K94" s="195">
        <f t="shared" si="9"/>
        <v>82100</v>
      </c>
      <c r="L94" s="196">
        <v>0</v>
      </c>
      <c r="M94" s="197">
        <v>320138</v>
      </c>
      <c r="N94" s="267">
        <v>320138</v>
      </c>
      <c r="O94" s="198"/>
      <c r="P94" s="194"/>
      <c r="Q94" s="199">
        <v>12400</v>
      </c>
      <c r="R94" s="199">
        <f t="shared" si="10"/>
        <v>47700</v>
      </c>
      <c r="S94" s="199">
        <f t="shared" si="11"/>
        <v>34400</v>
      </c>
      <c r="T94" s="200">
        <f t="shared" si="13"/>
        <v>0.72117400419287214</v>
      </c>
      <c r="U94" s="201">
        <v>43677</v>
      </c>
      <c r="V94" s="199">
        <v>9901</v>
      </c>
      <c r="W94" s="201">
        <v>26027</v>
      </c>
      <c r="X94" s="201"/>
      <c r="Y94" s="201"/>
      <c r="Z94" s="201"/>
      <c r="AA94" s="202"/>
    </row>
    <row r="95" spans="1:27">
      <c r="A95" s="143">
        <v>102</v>
      </c>
      <c r="B95" s="149" t="s">
        <v>70</v>
      </c>
      <c r="C95" s="193">
        <v>600</v>
      </c>
      <c r="D95" s="194">
        <v>744</v>
      </c>
      <c r="E95" s="194">
        <v>658</v>
      </c>
      <c r="F95" s="194">
        <v>422</v>
      </c>
      <c r="G95" s="194">
        <v>99</v>
      </c>
      <c r="H95" s="194">
        <v>106500</v>
      </c>
      <c r="I95" s="194">
        <v>13800</v>
      </c>
      <c r="J95" s="194">
        <v>63200</v>
      </c>
      <c r="K95" s="195">
        <f t="shared" si="9"/>
        <v>183500</v>
      </c>
      <c r="L95" s="196">
        <v>172132</v>
      </c>
      <c r="M95" s="197">
        <f t="shared" si="15"/>
        <v>519765</v>
      </c>
      <c r="N95" s="267">
        <v>691897</v>
      </c>
      <c r="O95" s="198">
        <v>83179</v>
      </c>
      <c r="P95" s="194"/>
      <c r="Q95" s="199">
        <v>42300</v>
      </c>
      <c r="R95" s="199">
        <f t="shared" si="10"/>
        <v>106500</v>
      </c>
      <c r="S95" s="199">
        <f t="shared" si="11"/>
        <v>77000</v>
      </c>
      <c r="T95" s="200">
        <f t="shared" si="13"/>
        <v>0.72300469483568075</v>
      </c>
      <c r="U95" s="201">
        <v>97622</v>
      </c>
      <c r="V95" s="199">
        <v>18629</v>
      </c>
      <c r="W95" s="201"/>
      <c r="X95" s="201"/>
      <c r="Y95" s="201"/>
      <c r="Z95" s="201"/>
      <c r="AA95" s="202" t="s">
        <v>230</v>
      </c>
    </row>
    <row r="96" spans="1:27">
      <c r="A96" s="143">
        <v>102</v>
      </c>
      <c r="B96" s="149" t="s">
        <v>88</v>
      </c>
      <c r="C96" s="193">
        <v>600</v>
      </c>
      <c r="D96" s="194">
        <v>564</v>
      </c>
      <c r="E96" s="194">
        <v>215</v>
      </c>
      <c r="F96" s="194">
        <v>385</v>
      </c>
      <c r="G96" s="194">
        <v>99</v>
      </c>
      <c r="H96" s="194">
        <v>110000</v>
      </c>
      <c r="I96" s="194">
        <v>10000</v>
      </c>
      <c r="J96" s="194">
        <v>64500</v>
      </c>
      <c r="K96" s="195">
        <f t="shared" si="9"/>
        <v>184500</v>
      </c>
      <c r="L96" s="196">
        <v>114138</v>
      </c>
      <c r="M96" s="197">
        <f t="shared" si="15"/>
        <v>512619</v>
      </c>
      <c r="N96" s="267">
        <v>626757</v>
      </c>
      <c r="O96" s="198"/>
      <c r="P96" s="194"/>
      <c r="Q96" s="199">
        <v>14500</v>
      </c>
      <c r="R96" s="199">
        <f t="shared" si="10"/>
        <v>110000</v>
      </c>
      <c r="S96" s="199">
        <f t="shared" si="11"/>
        <v>74500</v>
      </c>
      <c r="T96" s="200">
        <f t="shared" si="13"/>
        <v>0.67727272727272725</v>
      </c>
      <c r="U96" s="201">
        <v>98154</v>
      </c>
      <c r="V96" s="199">
        <v>18972</v>
      </c>
      <c r="W96" s="201"/>
      <c r="X96" s="201">
        <v>184500</v>
      </c>
      <c r="Y96" s="201">
        <v>19971</v>
      </c>
      <c r="Z96" s="201"/>
      <c r="AA96" s="202"/>
    </row>
    <row r="97" spans="1:27" ht="17.25" thickBot="1">
      <c r="A97" s="145">
        <v>102</v>
      </c>
      <c r="B97" s="150" t="s">
        <v>89</v>
      </c>
      <c r="C97" s="203">
        <v>600</v>
      </c>
      <c r="D97" s="204">
        <v>421</v>
      </c>
      <c r="E97" s="204">
        <v>341</v>
      </c>
      <c r="F97" s="204">
        <v>332</v>
      </c>
      <c r="G97" s="204">
        <v>99</v>
      </c>
      <c r="H97" s="204">
        <v>90400</v>
      </c>
      <c r="I97" s="204">
        <v>13500</v>
      </c>
      <c r="J97" s="204">
        <v>56400</v>
      </c>
      <c r="K97" s="205">
        <f t="shared" si="9"/>
        <v>160300</v>
      </c>
      <c r="L97" s="206">
        <v>92102</v>
      </c>
      <c r="M97" s="207">
        <f>N97-L97</f>
        <v>459408</v>
      </c>
      <c r="N97" s="268">
        <v>551510</v>
      </c>
      <c r="O97" s="208"/>
      <c r="P97" s="204"/>
      <c r="Q97" s="209">
        <v>6000</v>
      </c>
      <c r="R97" s="209">
        <f t="shared" si="10"/>
        <v>90400</v>
      </c>
      <c r="S97" s="209">
        <f t="shared" si="11"/>
        <v>69900</v>
      </c>
      <c r="T97" s="210">
        <f t="shared" si="13"/>
        <v>0.77323008849557517</v>
      </c>
      <c r="U97" s="211">
        <v>85280</v>
      </c>
      <c r="V97" s="209">
        <v>16695</v>
      </c>
      <c r="W97" s="211"/>
      <c r="X97" s="211">
        <v>160300</v>
      </c>
      <c r="Y97" s="211">
        <v>17573</v>
      </c>
      <c r="Z97" s="211"/>
      <c r="AA97" s="283"/>
    </row>
    <row r="98" spans="1:27">
      <c r="A98" s="156">
        <v>103</v>
      </c>
      <c r="B98" s="157" t="s">
        <v>168</v>
      </c>
      <c r="C98" s="221">
        <v>600</v>
      </c>
      <c r="D98" s="222">
        <v>463</v>
      </c>
      <c r="E98" s="222">
        <v>272</v>
      </c>
      <c r="F98" s="222">
        <v>376</v>
      </c>
      <c r="G98" s="222">
        <v>100</v>
      </c>
      <c r="H98" s="222">
        <v>101900</v>
      </c>
      <c r="I98" s="222">
        <v>10000</v>
      </c>
      <c r="J98" s="222">
        <v>62900</v>
      </c>
      <c r="K98" s="223">
        <f t="shared" ref="K98:K120" si="16">H98+I98+J98</f>
        <v>174800</v>
      </c>
      <c r="L98" s="224">
        <v>98088</v>
      </c>
      <c r="M98" s="225">
        <f>N98-L98</f>
        <v>495986</v>
      </c>
      <c r="N98" s="270">
        <v>594074</v>
      </c>
      <c r="O98" s="226"/>
      <c r="P98" s="222"/>
      <c r="Q98" s="227">
        <v>27700</v>
      </c>
      <c r="R98" s="227">
        <f t="shared" ref="R98:R120" si="17">H98</f>
        <v>101900</v>
      </c>
      <c r="S98" s="227">
        <f t="shared" ref="S98:S120" si="18">I98+J98</f>
        <v>72900</v>
      </c>
      <c r="T98" s="228">
        <f t="shared" si="13"/>
        <v>0.71540726202158977</v>
      </c>
      <c r="U98" s="229">
        <v>92994</v>
      </c>
      <c r="V98" s="227">
        <v>18960</v>
      </c>
      <c r="W98" s="229"/>
      <c r="X98" s="229">
        <v>174800</v>
      </c>
      <c r="Y98" s="229">
        <v>18959.7</v>
      </c>
      <c r="Z98" s="229"/>
      <c r="AA98" s="282"/>
    </row>
    <row r="99" spans="1:27">
      <c r="A99" s="152">
        <v>103</v>
      </c>
      <c r="B99" s="153" t="s">
        <v>205</v>
      </c>
      <c r="C99" s="230">
        <v>600</v>
      </c>
      <c r="D99" s="231">
        <v>420</v>
      </c>
      <c r="E99" s="231">
        <v>282</v>
      </c>
      <c r="F99" s="231">
        <v>345</v>
      </c>
      <c r="G99" s="231">
        <v>100</v>
      </c>
      <c r="H99" s="231">
        <v>49300</v>
      </c>
      <c r="I99" s="231">
        <v>6800</v>
      </c>
      <c r="J99" s="231">
        <v>41600</v>
      </c>
      <c r="K99" s="232">
        <f t="shared" si="16"/>
        <v>97700</v>
      </c>
      <c r="L99" s="233">
        <v>0</v>
      </c>
      <c r="M99" s="234">
        <v>360797</v>
      </c>
      <c r="N99" s="271">
        <v>360797</v>
      </c>
      <c r="O99" s="235"/>
      <c r="P99" s="231"/>
      <c r="Q99" s="236">
        <v>-11000</v>
      </c>
      <c r="R99" s="236">
        <f t="shared" si="17"/>
        <v>49300</v>
      </c>
      <c r="S99" s="236">
        <f t="shared" si="18"/>
        <v>48400</v>
      </c>
      <c r="T99" s="237">
        <f t="shared" si="13"/>
        <v>0.98174442190669375</v>
      </c>
      <c r="U99" s="238">
        <v>51976</v>
      </c>
      <c r="V99" s="236">
        <v>11514.8</v>
      </c>
      <c r="W99" s="238"/>
      <c r="X99" s="238">
        <v>97700</v>
      </c>
      <c r="Y99" s="238">
        <v>11514.8</v>
      </c>
      <c r="Z99" s="238"/>
      <c r="AA99" s="202"/>
    </row>
    <row r="100" spans="1:27">
      <c r="A100" s="152">
        <v>103</v>
      </c>
      <c r="B100" s="153" t="s">
        <v>206</v>
      </c>
      <c r="C100" s="230">
        <v>600</v>
      </c>
      <c r="D100" s="231">
        <v>428</v>
      </c>
      <c r="E100" s="231">
        <v>231</v>
      </c>
      <c r="F100" s="231">
        <v>350</v>
      </c>
      <c r="G100" s="231">
        <v>100</v>
      </c>
      <c r="H100" s="231">
        <v>55700</v>
      </c>
      <c r="I100" s="231">
        <v>5500</v>
      </c>
      <c r="J100" s="231">
        <v>42000</v>
      </c>
      <c r="K100" s="232">
        <f t="shared" si="16"/>
        <v>103200</v>
      </c>
      <c r="L100" s="233">
        <v>72307</v>
      </c>
      <c r="M100" s="234">
        <f t="shared" ref="M100:M105" si="19">N100-L100</f>
        <v>308650</v>
      </c>
      <c r="N100" s="271">
        <v>380957</v>
      </c>
      <c r="O100" s="235"/>
      <c r="P100" s="231"/>
      <c r="Q100" s="236">
        <v>39300</v>
      </c>
      <c r="R100" s="236">
        <f t="shared" si="17"/>
        <v>55700</v>
      </c>
      <c r="S100" s="236">
        <f t="shared" si="18"/>
        <v>47500</v>
      </c>
      <c r="T100" s="237">
        <f t="shared" si="13"/>
        <v>0.85278276481149018</v>
      </c>
      <c r="U100" s="238">
        <v>54902</v>
      </c>
      <c r="V100" s="236">
        <v>12158.1</v>
      </c>
      <c r="W100" s="238"/>
      <c r="X100" s="238">
        <v>103200</v>
      </c>
      <c r="Y100" s="238">
        <v>12158.1</v>
      </c>
      <c r="Z100" s="238"/>
      <c r="AA100" s="202"/>
    </row>
    <row r="101" spans="1:27">
      <c r="A101" s="152">
        <v>103</v>
      </c>
      <c r="B101" s="153" t="s">
        <v>207</v>
      </c>
      <c r="C101" s="230">
        <v>600</v>
      </c>
      <c r="D101" s="231">
        <v>439</v>
      </c>
      <c r="E101" s="231">
        <v>244</v>
      </c>
      <c r="F101" s="231">
        <v>367</v>
      </c>
      <c r="G101" s="231">
        <v>99</v>
      </c>
      <c r="H101" s="231">
        <v>95400</v>
      </c>
      <c r="I101" s="231">
        <v>11300</v>
      </c>
      <c r="J101" s="231">
        <v>57700</v>
      </c>
      <c r="K101" s="232">
        <f t="shared" si="16"/>
        <v>164400</v>
      </c>
      <c r="L101" s="233">
        <v>93781</v>
      </c>
      <c r="M101" s="234">
        <f t="shared" si="19"/>
        <v>472196</v>
      </c>
      <c r="N101" s="271">
        <v>565977</v>
      </c>
      <c r="O101" s="235"/>
      <c r="P101" s="231"/>
      <c r="Q101" s="236">
        <v>16500</v>
      </c>
      <c r="R101" s="236">
        <f t="shared" si="17"/>
        <v>95400</v>
      </c>
      <c r="S101" s="236">
        <f t="shared" si="18"/>
        <v>69000</v>
      </c>
      <c r="T101" s="237">
        <f t="shared" si="13"/>
        <v>0.72327044025157228</v>
      </c>
      <c r="U101" s="238">
        <v>87461</v>
      </c>
      <c r="V101" s="236">
        <v>17132.599999999999</v>
      </c>
      <c r="W101" s="238"/>
      <c r="X101" s="238">
        <v>164400</v>
      </c>
      <c r="Y101" s="238">
        <v>18034.3</v>
      </c>
      <c r="Z101" s="238"/>
      <c r="AA101" s="202"/>
    </row>
    <row r="102" spans="1:27">
      <c r="A102" s="152">
        <v>103</v>
      </c>
      <c r="B102" s="153" t="s">
        <v>208</v>
      </c>
      <c r="C102" s="230">
        <v>600</v>
      </c>
      <c r="D102" s="231">
        <v>449</v>
      </c>
      <c r="E102" s="231">
        <v>292</v>
      </c>
      <c r="F102" s="231">
        <v>375</v>
      </c>
      <c r="G102" s="231">
        <v>99</v>
      </c>
      <c r="H102" s="231">
        <v>96000</v>
      </c>
      <c r="I102" s="231">
        <v>8300</v>
      </c>
      <c r="J102" s="231">
        <v>61400</v>
      </c>
      <c r="K102" s="232">
        <f t="shared" si="16"/>
        <v>165700</v>
      </c>
      <c r="L102" s="233">
        <v>99597</v>
      </c>
      <c r="M102" s="234">
        <f t="shared" si="19"/>
        <v>467331</v>
      </c>
      <c r="N102" s="271">
        <v>566928</v>
      </c>
      <c r="O102" s="235"/>
      <c r="P102" s="231"/>
      <c r="Q102" s="236">
        <v>22033</v>
      </c>
      <c r="R102" s="236">
        <f t="shared" si="17"/>
        <v>96000</v>
      </c>
      <c r="S102" s="236">
        <f t="shared" si="18"/>
        <v>69700</v>
      </c>
      <c r="T102" s="237">
        <f t="shared" si="13"/>
        <v>0.7260416666666667</v>
      </c>
      <c r="U102" s="238">
        <v>88152</v>
      </c>
      <c r="V102" s="236">
        <v>17161</v>
      </c>
      <c r="W102" s="238"/>
      <c r="X102" s="238">
        <v>165700</v>
      </c>
      <c r="Y102" s="238">
        <v>18065</v>
      </c>
      <c r="Z102" s="238"/>
      <c r="AA102" s="202"/>
    </row>
    <row r="103" spans="1:27" ht="17.25" thickBot="1">
      <c r="A103" s="145">
        <v>103</v>
      </c>
      <c r="B103" s="150" t="s">
        <v>209</v>
      </c>
      <c r="C103" s="203">
        <v>600</v>
      </c>
      <c r="D103" s="204">
        <v>650</v>
      </c>
      <c r="E103" s="204">
        <v>264</v>
      </c>
      <c r="F103" s="204">
        <v>418</v>
      </c>
      <c r="G103" s="204">
        <v>99</v>
      </c>
      <c r="H103" s="204">
        <v>119300</v>
      </c>
      <c r="I103" s="204">
        <v>12800</v>
      </c>
      <c r="J103" s="204">
        <v>71300</v>
      </c>
      <c r="K103" s="205">
        <f t="shared" si="16"/>
        <v>203400</v>
      </c>
      <c r="L103" s="206">
        <v>100948</v>
      </c>
      <c r="M103" s="207">
        <f t="shared" si="19"/>
        <v>589936</v>
      </c>
      <c r="N103" s="268">
        <v>690884</v>
      </c>
      <c r="O103" s="208">
        <v>16690</v>
      </c>
      <c r="P103" s="204"/>
      <c r="Q103" s="209">
        <v>4500</v>
      </c>
      <c r="R103" s="209">
        <f t="shared" si="17"/>
        <v>119300</v>
      </c>
      <c r="S103" s="209">
        <f t="shared" si="18"/>
        <v>84100</v>
      </c>
      <c r="T103" s="210">
        <f t="shared" si="13"/>
        <v>0.70494551550712492</v>
      </c>
      <c r="U103" s="211">
        <v>108209</v>
      </c>
      <c r="V103" s="209">
        <v>20560</v>
      </c>
      <c r="W103" s="211"/>
      <c r="X103" s="211">
        <v>203400</v>
      </c>
      <c r="Y103" s="211">
        <v>26649</v>
      </c>
      <c r="Z103" s="211"/>
      <c r="AA103" s="283"/>
    </row>
    <row r="104" spans="1:27" ht="17.25" thickBot="1">
      <c r="A104" s="145">
        <v>103</v>
      </c>
      <c r="B104" s="159" t="s">
        <v>210</v>
      </c>
      <c r="C104" s="221">
        <v>600</v>
      </c>
      <c r="D104" s="222">
        <v>731</v>
      </c>
      <c r="E104" s="222">
        <v>350</v>
      </c>
      <c r="F104" s="222">
        <v>467</v>
      </c>
      <c r="G104" s="222">
        <v>99</v>
      </c>
      <c r="H104" s="222">
        <v>113200</v>
      </c>
      <c r="I104" s="222">
        <v>12200</v>
      </c>
      <c r="J104" s="222">
        <v>67300</v>
      </c>
      <c r="K104" s="223">
        <f t="shared" si="16"/>
        <v>192700</v>
      </c>
      <c r="L104" s="224">
        <v>72022</v>
      </c>
      <c r="M104" s="225">
        <f t="shared" si="19"/>
        <v>695227</v>
      </c>
      <c r="N104" s="270">
        <v>767249</v>
      </c>
      <c r="O104" s="226">
        <v>74458.8</v>
      </c>
      <c r="P104" s="222"/>
      <c r="Q104" s="227">
        <v>-44000</v>
      </c>
      <c r="R104" s="227">
        <f t="shared" si="17"/>
        <v>113200</v>
      </c>
      <c r="S104" s="227">
        <f t="shared" si="18"/>
        <v>79500</v>
      </c>
      <c r="T104" s="228">
        <f t="shared" si="13"/>
        <v>0.70229681978798586</v>
      </c>
      <c r="U104" s="229">
        <v>102516</v>
      </c>
      <c r="V104" s="227">
        <v>21174.3</v>
      </c>
      <c r="W104" s="229"/>
      <c r="X104" s="229">
        <v>192700</v>
      </c>
      <c r="Y104" s="229">
        <v>28996.799999999999</v>
      </c>
      <c r="Z104" s="229"/>
      <c r="AA104" s="282"/>
    </row>
    <row r="105" spans="1:27" ht="17.25" thickBot="1">
      <c r="A105" s="145">
        <v>103</v>
      </c>
      <c r="B105" s="150" t="s">
        <v>211</v>
      </c>
      <c r="C105" s="230">
        <v>600</v>
      </c>
      <c r="D105" s="231">
        <v>392</v>
      </c>
      <c r="E105" s="231">
        <v>208</v>
      </c>
      <c r="F105" s="231">
        <v>217</v>
      </c>
      <c r="G105" s="231">
        <v>100</v>
      </c>
      <c r="H105" s="231">
        <v>67500</v>
      </c>
      <c r="I105" s="231">
        <v>7100</v>
      </c>
      <c r="J105" s="231">
        <v>39000</v>
      </c>
      <c r="K105" s="232">
        <f t="shared" si="16"/>
        <v>113600</v>
      </c>
      <c r="L105" s="233">
        <v>0</v>
      </c>
      <c r="M105" s="234">
        <f t="shared" si="19"/>
        <v>440647</v>
      </c>
      <c r="N105" s="271">
        <v>440647</v>
      </c>
      <c r="O105" s="235"/>
      <c r="P105" s="231"/>
      <c r="Q105" s="236">
        <v>-1100</v>
      </c>
      <c r="R105" s="236">
        <f t="shared" si="17"/>
        <v>67500</v>
      </c>
      <c r="S105" s="236">
        <f t="shared" si="18"/>
        <v>46100</v>
      </c>
      <c r="T105" s="237">
        <f t="shared" si="13"/>
        <v>0.68296296296296299</v>
      </c>
      <c r="U105" s="238">
        <v>59299</v>
      </c>
      <c r="V105" s="236">
        <v>14063</v>
      </c>
      <c r="W105" s="238">
        <v>25665</v>
      </c>
      <c r="X105" s="238">
        <v>113600</v>
      </c>
      <c r="Y105" s="238">
        <v>14063</v>
      </c>
      <c r="Z105" s="238"/>
      <c r="AA105" s="202"/>
    </row>
    <row r="106" spans="1:27" ht="17.25" thickBot="1">
      <c r="A106" s="145">
        <v>103</v>
      </c>
      <c r="B106" s="150" t="s">
        <v>212</v>
      </c>
      <c r="C106" s="230">
        <v>600</v>
      </c>
      <c r="D106" s="231">
        <v>338</v>
      </c>
      <c r="E106" s="231">
        <v>161</v>
      </c>
      <c r="F106" s="231">
        <v>134</v>
      </c>
      <c r="G106" s="231">
        <v>100</v>
      </c>
      <c r="H106" s="231">
        <v>44900</v>
      </c>
      <c r="I106" s="231">
        <v>7100</v>
      </c>
      <c r="J106" s="231">
        <v>28000</v>
      </c>
      <c r="K106" s="232">
        <f t="shared" si="16"/>
        <v>80000</v>
      </c>
      <c r="L106" s="233">
        <v>0</v>
      </c>
      <c r="M106" s="234">
        <v>336334</v>
      </c>
      <c r="N106" s="271">
        <v>336334</v>
      </c>
      <c r="O106" s="235"/>
      <c r="P106" s="231"/>
      <c r="Q106" s="236">
        <v>-2100</v>
      </c>
      <c r="R106" s="236">
        <f t="shared" si="17"/>
        <v>44900</v>
      </c>
      <c r="S106" s="236">
        <f t="shared" si="18"/>
        <v>35100</v>
      </c>
      <c r="T106" s="237">
        <f t="shared" si="13"/>
        <v>0.78173719376391981</v>
      </c>
      <c r="U106" s="238">
        <v>41760</v>
      </c>
      <c r="V106" s="236">
        <v>10734</v>
      </c>
      <c r="W106" s="238">
        <v>26832</v>
      </c>
      <c r="X106" s="238">
        <v>80000</v>
      </c>
      <c r="Y106" s="238">
        <v>10734</v>
      </c>
      <c r="Z106" s="238"/>
      <c r="AA106" s="202"/>
    </row>
    <row r="107" spans="1:27" ht="17.25" thickBot="1">
      <c r="A107" s="145">
        <v>103</v>
      </c>
      <c r="B107" s="150" t="s">
        <v>70</v>
      </c>
      <c r="C107" s="230">
        <v>600</v>
      </c>
      <c r="D107" s="231">
        <v>953</v>
      </c>
      <c r="E107" s="231">
        <v>340</v>
      </c>
      <c r="F107" s="231">
        <v>514</v>
      </c>
      <c r="G107" s="231">
        <v>99</v>
      </c>
      <c r="H107" s="231">
        <v>122000</v>
      </c>
      <c r="I107" s="231">
        <v>9800</v>
      </c>
      <c r="J107" s="231">
        <v>61300</v>
      </c>
      <c r="K107" s="232">
        <f t="shared" si="16"/>
        <v>193100</v>
      </c>
      <c r="L107" s="233">
        <v>152219</v>
      </c>
      <c r="M107" s="234">
        <f t="shared" ref="M107:M115" si="20">N107-L107</f>
        <v>779472</v>
      </c>
      <c r="N107" s="271">
        <v>931691</v>
      </c>
      <c r="O107" s="235">
        <v>223376</v>
      </c>
      <c r="P107" s="231"/>
      <c r="Q107" s="236">
        <f>K107-K95</f>
        <v>9600</v>
      </c>
      <c r="R107" s="236">
        <f t="shared" si="17"/>
        <v>122000</v>
      </c>
      <c r="S107" s="236">
        <f t="shared" si="18"/>
        <v>71100</v>
      </c>
      <c r="T107" s="237">
        <f t="shared" si="13"/>
        <v>0.58278688524590161</v>
      </c>
      <c r="U107" s="238">
        <v>100798</v>
      </c>
      <c r="V107" s="236">
        <v>21616</v>
      </c>
      <c r="W107" s="238"/>
      <c r="X107" s="238">
        <v>183500</v>
      </c>
      <c r="Y107" s="238">
        <v>28531</v>
      </c>
      <c r="Z107" s="238"/>
      <c r="AA107" s="202"/>
    </row>
    <row r="108" spans="1:27" ht="17.25" thickBot="1">
      <c r="A108" s="145">
        <v>103</v>
      </c>
      <c r="B108" s="150" t="s">
        <v>88</v>
      </c>
      <c r="C108" s="230">
        <v>600</v>
      </c>
      <c r="D108" s="231">
        <v>634</v>
      </c>
      <c r="E108" s="231">
        <v>246</v>
      </c>
      <c r="F108" s="231">
        <v>391</v>
      </c>
      <c r="G108" s="231">
        <v>99</v>
      </c>
      <c r="H108" s="231">
        <v>115500</v>
      </c>
      <c r="I108" s="231">
        <v>9300</v>
      </c>
      <c r="J108" s="231">
        <v>63400</v>
      </c>
      <c r="K108" s="232">
        <f t="shared" si="16"/>
        <v>188200</v>
      </c>
      <c r="L108" s="233">
        <v>118309</v>
      </c>
      <c r="M108" s="234">
        <f t="shared" si="20"/>
        <v>531006</v>
      </c>
      <c r="N108" s="271">
        <v>649315</v>
      </c>
      <c r="O108" s="235">
        <v>11349.2</v>
      </c>
      <c r="P108" s="231"/>
      <c r="Q108" s="236">
        <f>K108-K96</f>
        <v>3700</v>
      </c>
      <c r="R108" s="236">
        <f t="shared" si="17"/>
        <v>115500</v>
      </c>
      <c r="S108" s="236">
        <f t="shared" si="18"/>
        <v>72700</v>
      </c>
      <c r="T108" s="237">
        <f t="shared" si="13"/>
        <v>0.62943722943722946</v>
      </c>
      <c r="U108" s="238">
        <v>98240</v>
      </c>
      <c r="V108" s="236">
        <v>19452.900000000001</v>
      </c>
      <c r="W108" s="238"/>
      <c r="X108" s="238">
        <v>184500</v>
      </c>
      <c r="Y108" s="238">
        <v>25140.2</v>
      </c>
      <c r="Z108" s="238"/>
      <c r="AA108" s="202"/>
    </row>
    <row r="109" spans="1:27" ht="17.25" thickBot="1">
      <c r="A109" s="145">
        <v>103</v>
      </c>
      <c r="B109" s="150" t="s">
        <v>89</v>
      </c>
      <c r="C109" s="203">
        <v>600</v>
      </c>
      <c r="D109" s="204">
        <v>430</v>
      </c>
      <c r="E109" s="204">
        <v>305</v>
      </c>
      <c r="F109" s="204">
        <v>356</v>
      </c>
      <c r="G109" s="204">
        <v>99</v>
      </c>
      <c r="H109" s="204">
        <v>89300</v>
      </c>
      <c r="I109" s="204">
        <v>12900</v>
      </c>
      <c r="J109" s="204">
        <v>59100</v>
      </c>
      <c r="K109" s="205">
        <f t="shared" si="16"/>
        <v>161300</v>
      </c>
      <c r="L109" s="206">
        <v>107985</v>
      </c>
      <c r="M109" s="207">
        <f t="shared" si="20"/>
        <v>442921</v>
      </c>
      <c r="N109" s="268">
        <v>550906</v>
      </c>
      <c r="O109" s="208"/>
      <c r="P109" s="204"/>
      <c r="Q109" s="209">
        <v>1000</v>
      </c>
      <c r="R109" s="209">
        <f t="shared" si="17"/>
        <v>89300</v>
      </c>
      <c r="S109" s="209">
        <f t="shared" si="18"/>
        <v>72000</v>
      </c>
      <c r="T109" s="210">
        <f t="shared" si="13"/>
        <v>0.80627099664053747</v>
      </c>
      <c r="U109" s="211">
        <v>84199</v>
      </c>
      <c r="V109" s="209">
        <v>16673.599999999999</v>
      </c>
      <c r="W109" s="211"/>
      <c r="X109" s="211">
        <v>160300</v>
      </c>
      <c r="Y109" s="211">
        <v>17461</v>
      </c>
      <c r="Z109" s="211"/>
      <c r="AA109" s="283"/>
    </row>
    <row r="110" spans="1:27" ht="17.25" thickBot="1">
      <c r="A110" s="145">
        <v>104</v>
      </c>
      <c r="B110" s="159" t="s">
        <v>168</v>
      </c>
      <c r="C110" s="221">
        <v>600</v>
      </c>
      <c r="D110" s="222">
        <v>433</v>
      </c>
      <c r="E110" s="222">
        <v>320</v>
      </c>
      <c r="F110" s="222">
        <v>373</v>
      </c>
      <c r="G110" s="222">
        <v>100</v>
      </c>
      <c r="H110" s="222">
        <v>105500</v>
      </c>
      <c r="I110" s="222">
        <v>11500</v>
      </c>
      <c r="J110" s="222">
        <v>59500</v>
      </c>
      <c r="K110" s="223">
        <f t="shared" si="16"/>
        <v>176500</v>
      </c>
      <c r="L110" s="224">
        <v>100531</v>
      </c>
      <c r="M110" s="225">
        <f t="shared" si="20"/>
        <v>504380</v>
      </c>
      <c r="N110" s="270">
        <v>604911</v>
      </c>
      <c r="O110" s="226"/>
      <c r="P110" s="222"/>
      <c r="Q110" s="227">
        <v>1700</v>
      </c>
      <c r="R110" s="227">
        <f t="shared" si="17"/>
        <v>105500</v>
      </c>
      <c r="S110" s="227">
        <f t="shared" si="18"/>
        <v>71000</v>
      </c>
      <c r="T110" s="228">
        <f t="shared" si="13"/>
        <v>0.67298578199052128</v>
      </c>
      <c r="U110" s="229">
        <v>92133</v>
      </c>
      <c r="V110" s="227">
        <v>19301</v>
      </c>
      <c r="W110" s="229"/>
      <c r="X110" s="229">
        <v>174800</v>
      </c>
      <c r="Y110" s="229">
        <v>19144</v>
      </c>
      <c r="Z110" s="229"/>
      <c r="AA110" s="282"/>
    </row>
    <row r="111" spans="1:27" ht="17.25" thickBot="1">
      <c r="A111" s="145">
        <v>104</v>
      </c>
      <c r="B111" s="150" t="s">
        <v>205</v>
      </c>
      <c r="C111" s="230">
        <v>600</v>
      </c>
      <c r="D111" s="231">
        <v>442</v>
      </c>
      <c r="E111" s="231">
        <v>291</v>
      </c>
      <c r="F111" s="231">
        <v>338</v>
      </c>
      <c r="G111" s="231">
        <v>100</v>
      </c>
      <c r="H111" s="231">
        <v>61100</v>
      </c>
      <c r="I111" s="231">
        <v>8000</v>
      </c>
      <c r="J111" s="231">
        <v>42700</v>
      </c>
      <c r="K111" s="232">
        <f t="shared" si="16"/>
        <v>111800</v>
      </c>
      <c r="L111" s="233">
        <v>42702</v>
      </c>
      <c r="M111" s="234">
        <f t="shared" si="20"/>
        <v>366149</v>
      </c>
      <c r="N111" s="271">
        <v>408851</v>
      </c>
      <c r="O111" s="235"/>
      <c r="P111" s="231"/>
      <c r="Q111" s="199">
        <f t="shared" ref="Q111:Q116" si="21">K111-K99</f>
        <v>14100</v>
      </c>
      <c r="R111" s="236">
        <f t="shared" si="17"/>
        <v>61100</v>
      </c>
      <c r="S111" s="236">
        <f t="shared" si="18"/>
        <v>50700</v>
      </c>
      <c r="T111" s="237">
        <f t="shared" si="13"/>
        <v>0.82978723404255317</v>
      </c>
      <c r="U111" s="238">
        <v>58360</v>
      </c>
      <c r="V111" s="236">
        <v>13008</v>
      </c>
      <c r="W111" s="238"/>
      <c r="X111" s="238">
        <v>97700</v>
      </c>
      <c r="Y111" s="238">
        <v>11745.3</v>
      </c>
      <c r="Z111" s="238"/>
      <c r="AA111" s="202" t="s">
        <v>258</v>
      </c>
    </row>
    <row r="112" spans="1:27" ht="17.25" thickBot="1">
      <c r="A112" s="145">
        <v>104</v>
      </c>
      <c r="B112" s="150" t="s">
        <v>206</v>
      </c>
      <c r="C112" s="230">
        <v>600</v>
      </c>
      <c r="D112" s="231">
        <v>174</v>
      </c>
      <c r="E112" s="231">
        <v>82</v>
      </c>
      <c r="F112" s="231">
        <v>230</v>
      </c>
      <c r="G112" s="231">
        <v>100</v>
      </c>
      <c r="H112" s="231">
        <v>23200</v>
      </c>
      <c r="I112" s="231">
        <v>2300</v>
      </c>
      <c r="J112" s="231">
        <v>29300</v>
      </c>
      <c r="K112" s="232">
        <f t="shared" si="16"/>
        <v>54800</v>
      </c>
      <c r="L112" s="233">
        <v>0</v>
      </c>
      <c r="M112" s="234">
        <f t="shared" si="20"/>
        <v>234487</v>
      </c>
      <c r="N112" s="271">
        <v>234487</v>
      </c>
      <c r="O112" s="235"/>
      <c r="P112" s="231"/>
      <c r="Q112" s="236">
        <f t="shared" si="21"/>
        <v>-48400</v>
      </c>
      <c r="R112" s="236">
        <f t="shared" si="17"/>
        <v>23200</v>
      </c>
      <c r="S112" s="236">
        <f t="shared" si="18"/>
        <v>31600</v>
      </c>
      <c r="T112" s="237">
        <f t="shared" si="13"/>
        <v>1.3620689655172413</v>
      </c>
      <c r="U112" s="238">
        <v>28606</v>
      </c>
      <c r="V112" s="236">
        <v>7483.6</v>
      </c>
      <c r="W112" s="238"/>
      <c r="X112" s="238">
        <v>54800</v>
      </c>
      <c r="Y112" s="238">
        <v>7483.6</v>
      </c>
      <c r="Z112" s="238"/>
      <c r="AA112" s="202"/>
    </row>
    <row r="113" spans="1:27" ht="17.25" thickBot="1">
      <c r="A113" s="145">
        <v>104</v>
      </c>
      <c r="B113" s="150" t="s">
        <v>207</v>
      </c>
      <c r="C113" s="230">
        <v>600</v>
      </c>
      <c r="D113" s="231">
        <v>445</v>
      </c>
      <c r="E113" s="231">
        <v>222</v>
      </c>
      <c r="F113" s="231">
        <v>355</v>
      </c>
      <c r="G113" s="231">
        <v>100</v>
      </c>
      <c r="H113" s="231">
        <v>105000</v>
      </c>
      <c r="I113" s="231">
        <v>9100</v>
      </c>
      <c r="J113" s="231">
        <v>57900</v>
      </c>
      <c r="K113" s="232">
        <f t="shared" si="16"/>
        <v>172000</v>
      </c>
      <c r="L113" s="233">
        <v>118009</v>
      </c>
      <c r="M113" s="234">
        <f t="shared" si="20"/>
        <v>476659</v>
      </c>
      <c r="N113" s="271">
        <v>594668</v>
      </c>
      <c r="O113" s="235"/>
      <c r="P113" s="231"/>
      <c r="Q113" s="236">
        <f t="shared" si="21"/>
        <v>7600</v>
      </c>
      <c r="R113" s="236">
        <f t="shared" si="17"/>
        <v>105000</v>
      </c>
      <c r="S113" s="236">
        <f t="shared" si="18"/>
        <v>67000</v>
      </c>
      <c r="T113" s="237">
        <f t="shared" si="13"/>
        <v>0.63809523809523805</v>
      </c>
      <c r="U113" s="238">
        <v>89784</v>
      </c>
      <c r="V113" s="236">
        <v>18956</v>
      </c>
      <c r="W113" s="238"/>
      <c r="X113" s="238">
        <v>164400</v>
      </c>
      <c r="Y113" s="238">
        <v>18251</v>
      </c>
      <c r="Z113" s="238"/>
      <c r="AA113" s="202"/>
    </row>
    <row r="114" spans="1:27" ht="17.25" thickBot="1">
      <c r="A114" s="145">
        <v>104</v>
      </c>
      <c r="B114" s="150" t="s">
        <v>208</v>
      </c>
      <c r="C114" s="230">
        <v>600</v>
      </c>
      <c r="D114" s="231">
        <v>452</v>
      </c>
      <c r="E114" s="231">
        <v>282</v>
      </c>
      <c r="F114" s="231">
        <v>415</v>
      </c>
      <c r="G114" s="231">
        <v>99</v>
      </c>
      <c r="H114" s="231">
        <v>99200</v>
      </c>
      <c r="I114" s="231">
        <v>10100</v>
      </c>
      <c r="J114" s="231">
        <v>64800</v>
      </c>
      <c r="K114" s="232">
        <f t="shared" si="16"/>
        <v>174100</v>
      </c>
      <c r="L114" s="233">
        <v>107686</v>
      </c>
      <c r="M114" s="234">
        <f t="shared" si="20"/>
        <v>437701</v>
      </c>
      <c r="N114" s="271">
        <v>545387</v>
      </c>
      <c r="O114" s="235"/>
      <c r="P114" s="231"/>
      <c r="Q114" s="236">
        <f t="shared" si="21"/>
        <v>8400</v>
      </c>
      <c r="R114" s="236">
        <f t="shared" si="17"/>
        <v>99200</v>
      </c>
      <c r="S114" s="236">
        <f t="shared" si="18"/>
        <v>74900</v>
      </c>
      <c r="T114" s="237">
        <f t="shared" si="13"/>
        <v>0.75504032258064513</v>
      </c>
      <c r="U114" s="238">
        <v>90880</v>
      </c>
      <c r="V114" s="236">
        <v>16488</v>
      </c>
      <c r="W114" s="238"/>
      <c r="X114" s="238">
        <v>165700</v>
      </c>
      <c r="Y114" s="238">
        <v>16664</v>
      </c>
      <c r="Z114" s="238"/>
      <c r="AA114" s="202"/>
    </row>
    <row r="115" spans="1:27" ht="17.25" thickBot="1">
      <c r="A115" s="145">
        <v>104</v>
      </c>
      <c r="B115" s="150" t="s">
        <v>209</v>
      </c>
      <c r="C115" s="203">
        <v>600</v>
      </c>
      <c r="D115" s="204">
        <v>756</v>
      </c>
      <c r="E115" s="204">
        <v>264</v>
      </c>
      <c r="F115" s="204">
        <v>478</v>
      </c>
      <c r="G115" s="204">
        <v>99</v>
      </c>
      <c r="H115" s="204">
        <v>120400</v>
      </c>
      <c r="I115" s="204">
        <v>11300</v>
      </c>
      <c r="J115" s="204">
        <v>60300</v>
      </c>
      <c r="K115" s="205">
        <f t="shared" si="16"/>
        <v>192000</v>
      </c>
      <c r="L115" s="206">
        <v>111764</v>
      </c>
      <c r="M115" s="207">
        <f t="shared" si="20"/>
        <v>562444</v>
      </c>
      <c r="N115" s="268">
        <v>674208</v>
      </c>
      <c r="O115" s="208">
        <v>68095.199999999997</v>
      </c>
      <c r="P115" s="204"/>
      <c r="Q115" s="209">
        <f t="shared" si="21"/>
        <v>-11400</v>
      </c>
      <c r="R115" s="209">
        <f t="shared" si="17"/>
        <v>120400</v>
      </c>
      <c r="S115" s="209">
        <f t="shared" si="18"/>
        <v>71600</v>
      </c>
      <c r="T115" s="210">
        <f t="shared" si="13"/>
        <v>0.59468438538205981</v>
      </c>
      <c r="U115" s="211">
        <v>100224</v>
      </c>
      <c r="V115" s="209">
        <v>18499</v>
      </c>
      <c r="W115" s="211"/>
      <c r="X115" s="211">
        <v>192000</v>
      </c>
      <c r="Y115" s="211">
        <v>24479.7</v>
      </c>
      <c r="Z115" s="211"/>
      <c r="AA115" s="283"/>
    </row>
    <row r="116" spans="1:27" ht="17.25" thickBot="1">
      <c r="A116" s="160">
        <v>104</v>
      </c>
      <c r="B116" s="159" t="s">
        <v>210</v>
      </c>
      <c r="C116" s="221">
        <v>600</v>
      </c>
      <c r="D116" s="222">
        <v>870</v>
      </c>
      <c r="E116" s="222">
        <v>360</v>
      </c>
      <c r="F116" s="222">
        <v>503</v>
      </c>
      <c r="G116" s="222">
        <v>99</v>
      </c>
      <c r="H116" s="222">
        <v>181300</v>
      </c>
      <c r="I116" s="222">
        <v>10700</v>
      </c>
      <c r="J116" s="222">
        <v>85700</v>
      </c>
      <c r="K116" s="223">
        <f t="shared" si="16"/>
        <v>277700</v>
      </c>
      <c r="L116" s="224">
        <v>137896</v>
      </c>
      <c r="M116" s="225">
        <f>N116-L116</f>
        <v>936569</v>
      </c>
      <c r="N116" s="270">
        <v>1074465</v>
      </c>
      <c r="O116" s="226">
        <v>167700</v>
      </c>
      <c r="P116" s="222"/>
      <c r="Q116" s="227">
        <f t="shared" si="21"/>
        <v>85000</v>
      </c>
      <c r="R116" s="227">
        <f t="shared" si="17"/>
        <v>181300</v>
      </c>
      <c r="S116" s="227">
        <f t="shared" si="18"/>
        <v>96400</v>
      </c>
      <c r="T116" s="228">
        <f t="shared" si="13"/>
        <v>0.53171538885824599</v>
      </c>
      <c r="U116" s="229">
        <v>144682</v>
      </c>
      <c r="V116" s="227">
        <v>27421.4</v>
      </c>
      <c r="W116" s="229"/>
      <c r="X116" s="229">
        <v>192700</v>
      </c>
      <c r="Y116" s="229">
        <v>28969.5</v>
      </c>
      <c r="Z116" s="229"/>
      <c r="AA116" s="282"/>
    </row>
    <row r="117" spans="1:27" ht="17.25" thickBot="1">
      <c r="A117" s="145">
        <v>104</v>
      </c>
      <c r="B117" s="150" t="s">
        <v>211</v>
      </c>
      <c r="C117" s="230">
        <v>600</v>
      </c>
      <c r="D117" s="231">
        <v>721</v>
      </c>
      <c r="E117" s="231">
        <v>228</v>
      </c>
      <c r="F117" s="231">
        <v>388</v>
      </c>
      <c r="G117" s="231">
        <v>100</v>
      </c>
      <c r="H117" s="231">
        <v>84100</v>
      </c>
      <c r="I117" s="231">
        <v>8600</v>
      </c>
      <c r="J117" s="231">
        <v>49700</v>
      </c>
      <c r="K117" s="232">
        <f t="shared" si="16"/>
        <v>142400</v>
      </c>
      <c r="L117" s="233">
        <v>0</v>
      </c>
      <c r="M117" s="234">
        <v>575061</v>
      </c>
      <c r="N117" s="271">
        <v>575061</v>
      </c>
      <c r="O117" s="235">
        <v>67751</v>
      </c>
      <c r="P117" s="231"/>
      <c r="Q117" s="236">
        <f>K117-K105</f>
        <v>28800</v>
      </c>
      <c r="R117" s="236">
        <f t="shared" si="17"/>
        <v>84100</v>
      </c>
      <c r="S117" s="236">
        <f t="shared" si="18"/>
        <v>58300</v>
      </c>
      <c r="T117" s="237">
        <f t="shared" si="13"/>
        <v>0.69322235434007129</v>
      </c>
      <c r="U117" s="238">
        <v>74190</v>
      </c>
      <c r="V117" s="236">
        <v>16325</v>
      </c>
      <c r="W117" s="238"/>
      <c r="X117" s="238">
        <v>113600</v>
      </c>
      <c r="Y117" s="238">
        <v>20546</v>
      </c>
      <c r="Z117" s="238"/>
      <c r="AA117" s="202" t="s">
        <v>280</v>
      </c>
    </row>
    <row r="118" spans="1:27" ht="17.25" thickBot="1">
      <c r="A118" s="145">
        <v>104</v>
      </c>
      <c r="B118" s="150" t="s">
        <v>212</v>
      </c>
      <c r="C118" s="230">
        <v>600</v>
      </c>
      <c r="D118" s="231">
        <v>259</v>
      </c>
      <c r="E118" s="231">
        <v>151</v>
      </c>
      <c r="F118" s="231">
        <v>142</v>
      </c>
      <c r="G118" s="231">
        <v>100</v>
      </c>
      <c r="H118" s="231">
        <v>43700</v>
      </c>
      <c r="I118" s="231">
        <v>7500</v>
      </c>
      <c r="J118" s="231">
        <v>29400</v>
      </c>
      <c r="K118" s="232">
        <f t="shared" si="16"/>
        <v>80600</v>
      </c>
      <c r="L118" s="233">
        <v>0</v>
      </c>
      <c r="M118" s="234">
        <v>339264</v>
      </c>
      <c r="N118" s="271">
        <v>339264</v>
      </c>
      <c r="O118" s="235"/>
      <c r="P118" s="231"/>
      <c r="Q118" s="236">
        <v>600</v>
      </c>
      <c r="R118" s="236">
        <f t="shared" si="17"/>
        <v>43700</v>
      </c>
      <c r="S118" s="236">
        <f t="shared" si="18"/>
        <v>36900</v>
      </c>
      <c r="T118" s="237">
        <f t="shared" si="13"/>
        <v>0.84439359267734548</v>
      </c>
      <c r="U118" s="238">
        <v>41993</v>
      </c>
      <c r="V118" s="236">
        <v>10826</v>
      </c>
      <c r="W118" s="238"/>
      <c r="X118" s="238">
        <v>80000</v>
      </c>
      <c r="Y118" s="238">
        <v>10775</v>
      </c>
      <c r="Z118" s="238"/>
      <c r="AA118" s="202"/>
    </row>
    <row r="119" spans="1:27" ht="17.25" thickBot="1">
      <c r="A119" s="145">
        <v>104</v>
      </c>
      <c r="B119" s="150" t="s">
        <v>70</v>
      </c>
      <c r="C119" s="230">
        <v>600</v>
      </c>
      <c r="D119" s="231">
        <v>705</v>
      </c>
      <c r="E119" s="231">
        <v>254</v>
      </c>
      <c r="F119" s="231">
        <v>394</v>
      </c>
      <c r="G119" s="231">
        <v>99</v>
      </c>
      <c r="H119" s="231">
        <v>100700</v>
      </c>
      <c r="I119" s="231">
        <v>8000</v>
      </c>
      <c r="J119" s="231">
        <v>49700</v>
      </c>
      <c r="K119" s="232">
        <f t="shared" si="16"/>
        <v>158400</v>
      </c>
      <c r="L119" s="233">
        <v>128558</v>
      </c>
      <c r="M119" s="234">
        <f>N119-L119</f>
        <v>489257</v>
      </c>
      <c r="N119" s="271">
        <v>617815</v>
      </c>
      <c r="O119" s="235">
        <v>57018</v>
      </c>
      <c r="P119" s="231"/>
      <c r="Q119" s="236">
        <f>K119-K107</f>
        <v>-34700</v>
      </c>
      <c r="R119" s="236">
        <f t="shared" si="17"/>
        <v>100700</v>
      </c>
      <c r="S119" s="236">
        <f t="shared" si="18"/>
        <v>57700</v>
      </c>
      <c r="T119" s="237">
        <f t="shared" si="13"/>
        <v>0.57298907646474673</v>
      </c>
      <c r="U119" s="238">
        <v>82526</v>
      </c>
      <c r="V119" s="236">
        <v>17179</v>
      </c>
      <c r="W119" s="238"/>
      <c r="X119" s="238">
        <v>158400</v>
      </c>
      <c r="Y119" s="238">
        <v>24791</v>
      </c>
      <c r="Z119" s="238"/>
      <c r="AA119" s="202"/>
    </row>
    <row r="120" spans="1:27" ht="17.25" thickBot="1">
      <c r="A120" s="145">
        <v>104</v>
      </c>
      <c r="B120" s="150" t="s">
        <v>88</v>
      </c>
      <c r="C120" s="230">
        <v>600</v>
      </c>
      <c r="D120" s="231">
        <v>726</v>
      </c>
      <c r="E120" s="231">
        <v>250</v>
      </c>
      <c r="F120" s="231">
        <v>443</v>
      </c>
      <c r="G120" s="231">
        <v>99</v>
      </c>
      <c r="H120" s="231">
        <v>121500</v>
      </c>
      <c r="I120" s="231">
        <v>10600</v>
      </c>
      <c r="J120" s="231">
        <v>67600</v>
      </c>
      <c r="K120" s="232">
        <f t="shared" si="16"/>
        <v>199700</v>
      </c>
      <c r="L120" s="233">
        <v>116137</v>
      </c>
      <c r="M120" s="234">
        <f>N120-L120</f>
        <v>541066</v>
      </c>
      <c r="N120" s="271">
        <v>657203</v>
      </c>
      <c r="O120" s="235">
        <v>53074</v>
      </c>
      <c r="P120" s="231"/>
      <c r="Q120" s="236">
        <f>K120-K108</f>
        <v>11500</v>
      </c>
      <c r="R120" s="236">
        <f t="shared" si="17"/>
        <v>121500</v>
      </c>
      <c r="S120" s="236">
        <f t="shared" si="18"/>
        <v>78200</v>
      </c>
      <c r="T120" s="237">
        <f t="shared" si="13"/>
        <v>0.64362139917695471</v>
      </c>
      <c r="U120" s="238">
        <v>104044</v>
      </c>
      <c r="V120" s="236">
        <v>18411</v>
      </c>
      <c r="W120" s="238"/>
      <c r="X120" s="238">
        <v>188200</v>
      </c>
      <c r="Y120" s="238">
        <v>23443</v>
      </c>
      <c r="Z120" s="238"/>
      <c r="AA120" s="202"/>
    </row>
    <row r="121" spans="1:27" ht="17.25" thickBot="1">
      <c r="A121" s="145">
        <v>104</v>
      </c>
      <c r="B121" s="150" t="s">
        <v>62</v>
      </c>
      <c r="C121" s="203">
        <v>600</v>
      </c>
      <c r="D121" s="204">
        <v>520</v>
      </c>
      <c r="E121" s="204">
        <v>517</v>
      </c>
      <c r="F121" s="204">
        <v>351</v>
      </c>
      <c r="G121" s="204">
        <v>99</v>
      </c>
      <c r="H121" s="204">
        <v>104600</v>
      </c>
      <c r="I121" s="204">
        <v>12100</v>
      </c>
      <c r="J121" s="204">
        <v>60400</v>
      </c>
      <c r="K121" s="205">
        <f t="shared" ref="K121:K132" si="22">H121+I121+J121</f>
        <v>177100</v>
      </c>
      <c r="L121" s="206">
        <v>114378</v>
      </c>
      <c r="M121" s="207">
        <v>433247</v>
      </c>
      <c r="N121" s="268">
        <v>547625</v>
      </c>
      <c r="O121" s="208"/>
      <c r="P121" s="204"/>
      <c r="Q121" s="209">
        <v>-11100</v>
      </c>
      <c r="R121" s="209">
        <v>104600</v>
      </c>
      <c r="S121" s="209">
        <v>72500</v>
      </c>
      <c r="T121" s="210">
        <v>0.69311663479923513</v>
      </c>
      <c r="U121" s="211">
        <v>92269</v>
      </c>
      <c r="V121" s="209">
        <v>16538</v>
      </c>
      <c r="W121" s="211"/>
      <c r="X121" s="211">
        <v>161300</v>
      </c>
      <c r="Y121" s="211">
        <v>16123</v>
      </c>
      <c r="Z121" s="211"/>
      <c r="AA121" s="283"/>
    </row>
    <row r="122" spans="1:27" ht="17.25" thickBot="1">
      <c r="A122" s="145">
        <v>105</v>
      </c>
      <c r="B122" s="159" t="s">
        <v>91</v>
      </c>
      <c r="C122" s="221">
        <v>600</v>
      </c>
      <c r="D122" s="222">
        <v>451</v>
      </c>
      <c r="E122" s="222">
        <v>212</v>
      </c>
      <c r="F122" s="222">
        <v>355</v>
      </c>
      <c r="G122" s="222">
        <v>99</v>
      </c>
      <c r="H122" s="222">
        <v>107000</v>
      </c>
      <c r="I122" s="222">
        <v>9000</v>
      </c>
      <c r="J122" s="222">
        <v>57600</v>
      </c>
      <c r="K122" s="223">
        <f t="shared" si="22"/>
        <v>173600</v>
      </c>
      <c r="L122" s="224">
        <v>110386</v>
      </c>
      <c r="M122" s="225">
        <f>N122-L122</f>
        <v>432997</v>
      </c>
      <c r="N122" s="270">
        <v>543383</v>
      </c>
      <c r="O122" s="226"/>
      <c r="P122" s="222"/>
      <c r="Q122" s="284">
        <f t="shared" ref="Q122:Q127" si="23">K122-K110</f>
        <v>-2900</v>
      </c>
      <c r="R122" s="227">
        <f t="shared" ref="R122:R132" si="24">H122</f>
        <v>107000</v>
      </c>
      <c r="S122" s="284">
        <f t="shared" ref="S122:S132" si="25">J122</f>
        <v>57600</v>
      </c>
      <c r="T122" s="285">
        <f t="shared" ref="T122:T132" si="26">S122/R122</f>
        <v>0.53831775700934581</v>
      </c>
      <c r="U122" s="229">
        <v>90446</v>
      </c>
      <c r="V122" s="227">
        <v>16449</v>
      </c>
      <c r="W122" s="229"/>
      <c r="X122" s="229">
        <v>173600</v>
      </c>
      <c r="Y122" s="229">
        <v>17314</v>
      </c>
      <c r="Z122" s="229"/>
      <c r="AA122" s="282"/>
    </row>
    <row r="123" spans="1:27" ht="17.25" thickBot="1">
      <c r="A123" s="145">
        <v>105</v>
      </c>
      <c r="B123" s="150" t="s">
        <v>92</v>
      </c>
      <c r="C123" s="230">
        <v>600</v>
      </c>
      <c r="D123" s="231">
        <v>418</v>
      </c>
      <c r="E123" s="231">
        <v>281</v>
      </c>
      <c r="F123" s="231">
        <v>339</v>
      </c>
      <c r="G123" s="231">
        <v>100</v>
      </c>
      <c r="H123" s="231">
        <v>60700</v>
      </c>
      <c r="I123" s="231">
        <v>8000</v>
      </c>
      <c r="J123" s="231">
        <v>41400</v>
      </c>
      <c r="K123" s="232">
        <f t="shared" si="22"/>
        <v>110100</v>
      </c>
      <c r="L123" s="233">
        <v>42703</v>
      </c>
      <c r="M123" s="234">
        <f>N123-L123</f>
        <v>324488</v>
      </c>
      <c r="N123" s="271">
        <v>367191</v>
      </c>
      <c r="O123" s="235"/>
      <c r="P123" s="231"/>
      <c r="Q123" s="227">
        <f t="shared" si="23"/>
        <v>-1700</v>
      </c>
      <c r="R123" s="236">
        <f t="shared" si="24"/>
        <v>60700</v>
      </c>
      <c r="S123" s="199">
        <f t="shared" si="25"/>
        <v>41400</v>
      </c>
      <c r="T123" s="200">
        <f t="shared" si="26"/>
        <v>0.68204283360790774</v>
      </c>
      <c r="U123" s="238">
        <v>57362</v>
      </c>
      <c r="V123" s="236">
        <v>11718.9</v>
      </c>
      <c r="W123" s="238"/>
      <c r="X123" s="238">
        <v>110100</v>
      </c>
      <c r="Y123" s="238">
        <v>11718.8</v>
      </c>
      <c r="Z123" s="238"/>
      <c r="AA123" s="202"/>
    </row>
    <row r="124" spans="1:27" ht="17.25" thickBot="1">
      <c r="A124" s="145">
        <v>105</v>
      </c>
      <c r="B124" s="150" t="s">
        <v>95</v>
      </c>
      <c r="C124" s="230">
        <v>600</v>
      </c>
      <c r="D124" s="231">
        <v>299</v>
      </c>
      <c r="E124" s="231">
        <v>153</v>
      </c>
      <c r="F124" s="231">
        <v>205</v>
      </c>
      <c r="G124" s="231">
        <v>100</v>
      </c>
      <c r="H124" s="231">
        <v>25000</v>
      </c>
      <c r="I124" s="231">
        <v>4200</v>
      </c>
      <c r="J124" s="231">
        <v>25700</v>
      </c>
      <c r="K124" s="232">
        <f t="shared" si="22"/>
        <v>54900</v>
      </c>
      <c r="L124" s="233">
        <v>0</v>
      </c>
      <c r="M124" s="234">
        <v>220852</v>
      </c>
      <c r="N124" s="271">
        <v>220852</v>
      </c>
      <c r="O124" s="235"/>
      <c r="P124" s="231"/>
      <c r="Q124" s="236">
        <f t="shared" si="23"/>
        <v>100</v>
      </c>
      <c r="R124" s="236">
        <f t="shared" si="24"/>
        <v>25000</v>
      </c>
      <c r="S124" s="227">
        <f t="shared" si="25"/>
        <v>25700</v>
      </c>
      <c r="T124" s="228">
        <f t="shared" si="26"/>
        <v>1.028</v>
      </c>
      <c r="U124" s="238">
        <v>28603</v>
      </c>
      <c r="V124" s="236">
        <v>7048</v>
      </c>
      <c r="W124" s="238"/>
      <c r="X124" s="238">
        <v>54800</v>
      </c>
      <c r="Y124" s="238">
        <v>7041</v>
      </c>
      <c r="Z124" s="238"/>
      <c r="AA124" s="202"/>
    </row>
    <row r="125" spans="1:27" ht="17.25" thickBot="1">
      <c r="A125" s="145">
        <v>105</v>
      </c>
      <c r="B125" s="150" t="s">
        <v>96</v>
      </c>
      <c r="C125" s="230">
        <v>600</v>
      </c>
      <c r="D125" s="231">
        <v>443</v>
      </c>
      <c r="E125" s="231">
        <v>264</v>
      </c>
      <c r="F125" s="231">
        <v>384</v>
      </c>
      <c r="G125" s="231">
        <v>99</v>
      </c>
      <c r="H125" s="231">
        <v>109500</v>
      </c>
      <c r="I125" s="231">
        <v>9600</v>
      </c>
      <c r="J125" s="231">
        <v>56500</v>
      </c>
      <c r="K125" s="232">
        <f t="shared" si="22"/>
        <v>175600</v>
      </c>
      <c r="L125" s="233">
        <v>124981</v>
      </c>
      <c r="M125" s="234">
        <f>N125-L125</f>
        <v>426568</v>
      </c>
      <c r="N125" s="271">
        <v>551549</v>
      </c>
      <c r="O125" s="235"/>
      <c r="P125" s="231"/>
      <c r="Q125" s="236">
        <f t="shared" si="23"/>
        <v>3600</v>
      </c>
      <c r="R125" s="236">
        <f t="shared" si="24"/>
        <v>109500</v>
      </c>
      <c r="S125" s="227">
        <f t="shared" si="25"/>
        <v>56500</v>
      </c>
      <c r="T125" s="228">
        <f t="shared" si="26"/>
        <v>0.51598173515981738</v>
      </c>
      <c r="U125" s="238">
        <v>91488</v>
      </c>
      <c r="V125" s="236">
        <v>16686.8</v>
      </c>
      <c r="W125" s="238"/>
      <c r="X125" s="238">
        <v>172000</v>
      </c>
      <c r="Y125" s="238">
        <v>17266.5</v>
      </c>
      <c r="Z125" s="238"/>
      <c r="AA125" s="202"/>
    </row>
    <row r="126" spans="1:27" ht="17.25" thickBot="1">
      <c r="A126" s="145">
        <v>105</v>
      </c>
      <c r="B126" s="150" t="s">
        <v>97</v>
      </c>
      <c r="C126" s="230">
        <v>600</v>
      </c>
      <c r="D126" s="231">
        <v>585</v>
      </c>
      <c r="E126" s="231">
        <v>339</v>
      </c>
      <c r="F126" s="231">
        <v>383</v>
      </c>
      <c r="G126" s="231">
        <v>99</v>
      </c>
      <c r="H126" s="231">
        <v>98800</v>
      </c>
      <c r="I126" s="231">
        <v>12400</v>
      </c>
      <c r="J126" s="231">
        <v>57100</v>
      </c>
      <c r="K126" s="232">
        <f t="shared" si="22"/>
        <v>168300</v>
      </c>
      <c r="L126" s="233">
        <v>104898</v>
      </c>
      <c r="M126" s="234">
        <f>N126-L126</f>
        <v>367481</v>
      </c>
      <c r="N126" s="271">
        <v>472379</v>
      </c>
      <c r="O126" s="235"/>
      <c r="P126" s="231"/>
      <c r="Q126" s="236">
        <f t="shared" si="23"/>
        <v>-5800</v>
      </c>
      <c r="R126" s="236">
        <f t="shared" si="24"/>
        <v>98800</v>
      </c>
      <c r="S126" s="236">
        <f t="shared" si="25"/>
        <v>57100</v>
      </c>
      <c r="T126" s="237">
        <f t="shared" si="26"/>
        <v>0.57793522267206476</v>
      </c>
      <c r="U126" s="238">
        <v>87684</v>
      </c>
      <c r="V126" s="236">
        <v>7420</v>
      </c>
      <c r="W126" s="238"/>
      <c r="X126" s="238">
        <v>168300</v>
      </c>
      <c r="Y126" s="238">
        <v>14839</v>
      </c>
      <c r="Z126" s="238"/>
      <c r="AA126" s="202"/>
    </row>
    <row r="127" spans="1:27" ht="17.25" thickBot="1">
      <c r="A127" s="145">
        <v>105</v>
      </c>
      <c r="B127" s="150" t="s">
        <v>98</v>
      </c>
      <c r="C127" s="203">
        <v>600</v>
      </c>
      <c r="D127" s="204">
        <v>816</v>
      </c>
      <c r="E127" s="204">
        <v>248</v>
      </c>
      <c r="F127" s="204">
        <v>507</v>
      </c>
      <c r="G127" s="204">
        <v>99</v>
      </c>
      <c r="H127" s="204">
        <v>149200</v>
      </c>
      <c r="I127" s="204">
        <v>11200</v>
      </c>
      <c r="J127" s="204">
        <v>76200</v>
      </c>
      <c r="K127" s="205">
        <f t="shared" si="22"/>
        <v>236600</v>
      </c>
      <c r="L127" s="206">
        <v>137418</v>
      </c>
      <c r="M127" s="207">
        <f>N127-L127</f>
        <v>597990</v>
      </c>
      <c r="N127" s="268">
        <v>735408</v>
      </c>
      <c r="O127" s="208">
        <v>98137.2</v>
      </c>
      <c r="P127" s="204"/>
      <c r="Q127" s="209">
        <f t="shared" si="23"/>
        <v>44600</v>
      </c>
      <c r="R127" s="209">
        <f t="shared" si="24"/>
        <v>149200</v>
      </c>
      <c r="S127" s="209">
        <f t="shared" si="25"/>
        <v>76200</v>
      </c>
      <c r="T127" s="210">
        <f t="shared" si="26"/>
        <v>0.51072386058981234</v>
      </c>
      <c r="U127" s="211">
        <v>123269</v>
      </c>
      <c r="V127" s="209">
        <v>10037.5</v>
      </c>
      <c r="W127" s="211"/>
      <c r="X127" s="211">
        <v>192000</v>
      </c>
      <c r="Y127" s="211">
        <v>21864.2</v>
      </c>
      <c r="Z127" s="211"/>
      <c r="AA127" s="283"/>
    </row>
    <row r="128" spans="1:27" ht="17.25" thickBot="1">
      <c r="A128" s="145">
        <v>105</v>
      </c>
      <c r="B128" s="159" t="s">
        <v>99</v>
      </c>
      <c r="C128" s="221">
        <v>600</v>
      </c>
      <c r="D128" s="222">
        <v>978</v>
      </c>
      <c r="E128" s="222">
        <v>859</v>
      </c>
      <c r="F128" s="222">
        <v>498</v>
      </c>
      <c r="G128" s="222">
        <v>99</v>
      </c>
      <c r="H128" s="222">
        <v>172400</v>
      </c>
      <c r="I128" s="222">
        <v>18500</v>
      </c>
      <c r="J128" s="222">
        <v>83800</v>
      </c>
      <c r="K128" s="223">
        <f t="shared" si="22"/>
        <v>274700</v>
      </c>
      <c r="L128" s="224">
        <v>114669</v>
      </c>
      <c r="M128" s="225">
        <f>N128-L128</f>
        <v>905066</v>
      </c>
      <c r="N128" s="270">
        <v>1019735</v>
      </c>
      <c r="O128" s="226">
        <v>240146.4</v>
      </c>
      <c r="P128" s="222"/>
      <c r="Q128" s="227">
        <f>K128-K116</f>
        <v>-3000</v>
      </c>
      <c r="R128" s="227">
        <f t="shared" si="24"/>
        <v>172400</v>
      </c>
      <c r="S128" s="227">
        <f t="shared" si="25"/>
        <v>83800</v>
      </c>
      <c r="T128" s="228">
        <f t="shared" si="26"/>
        <v>0.48607888631090485</v>
      </c>
      <c r="U128" s="229">
        <v>145042</v>
      </c>
      <c r="V128" s="227">
        <v>12350</v>
      </c>
      <c r="W128" s="229"/>
      <c r="X128" s="229">
        <v>274700</v>
      </c>
      <c r="Y128" s="229">
        <v>31408.400000000001</v>
      </c>
      <c r="Z128" s="229"/>
      <c r="AA128" s="282"/>
    </row>
    <row r="129" spans="1:27" ht="17.25" thickBot="1">
      <c r="A129" s="145">
        <v>105</v>
      </c>
      <c r="B129" s="150" t="s">
        <v>68</v>
      </c>
      <c r="C129" s="230">
        <v>600</v>
      </c>
      <c r="D129" s="231">
        <v>577</v>
      </c>
      <c r="E129" s="231">
        <v>257</v>
      </c>
      <c r="F129" s="231">
        <v>370</v>
      </c>
      <c r="G129" s="231">
        <v>100</v>
      </c>
      <c r="H129" s="231">
        <v>77500</v>
      </c>
      <c r="I129" s="231">
        <v>11300</v>
      </c>
      <c r="J129" s="231">
        <v>52700</v>
      </c>
      <c r="K129" s="232">
        <f t="shared" si="22"/>
        <v>141500</v>
      </c>
      <c r="L129" s="233">
        <v>0</v>
      </c>
      <c r="M129" s="234">
        <f>N129-L129</f>
        <v>397736</v>
      </c>
      <c r="N129" s="271">
        <v>397736</v>
      </c>
      <c r="O129" s="235"/>
      <c r="P129" s="231"/>
      <c r="Q129" s="236">
        <f>K129-K117</f>
        <v>-900</v>
      </c>
      <c r="R129" s="236">
        <f t="shared" si="24"/>
        <v>77500</v>
      </c>
      <c r="S129" s="236">
        <f t="shared" si="25"/>
        <v>52700</v>
      </c>
      <c r="T129" s="237">
        <f t="shared" si="26"/>
        <v>0.68</v>
      </c>
      <c r="U129" s="238">
        <v>74712</v>
      </c>
      <c r="V129" s="236">
        <v>6247.1</v>
      </c>
      <c r="W129" s="238">
        <v>53664</v>
      </c>
      <c r="X129" s="238">
        <v>141500</v>
      </c>
      <c r="Y129" s="238">
        <v>12494.3</v>
      </c>
      <c r="Z129" s="238"/>
      <c r="AA129" s="202"/>
    </row>
    <row r="130" spans="1:27" ht="17.25" thickBot="1">
      <c r="A130" s="145">
        <v>105</v>
      </c>
      <c r="B130" s="150" t="s">
        <v>69</v>
      </c>
      <c r="C130" s="230">
        <v>600</v>
      </c>
      <c r="D130" s="231">
        <v>341</v>
      </c>
      <c r="E130" s="231">
        <v>163</v>
      </c>
      <c r="F130" s="231">
        <v>136</v>
      </c>
      <c r="G130" s="231">
        <v>100</v>
      </c>
      <c r="H130" s="231">
        <v>56100</v>
      </c>
      <c r="I130" s="231">
        <v>6100</v>
      </c>
      <c r="J130" s="231">
        <v>28800</v>
      </c>
      <c r="K130" s="232">
        <f t="shared" si="22"/>
        <v>91000</v>
      </c>
      <c r="L130" s="233">
        <v>0</v>
      </c>
      <c r="M130" s="234">
        <v>293948</v>
      </c>
      <c r="N130" s="271">
        <v>293948</v>
      </c>
      <c r="O130" s="235"/>
      <c r="P130" s="231"/>
      <c r="Q130" s="236">
        <f>K130-K118</f>
        <v>10400</v>
      </c>
      <c r="R130" s="236">
        <f t="shared" si="24"/>
        <v>56100</v>
      </c>
      <c r="S130" s="236">
        <f t="shared" si="25"/>
        <v>28800</v>
      </c>
      <c r="T130" s="237">
        <f t="shared" si="26"/>
        <v>0.5133689839572193</v>
      </c>
      <c r="U130" s="238">
        <v>48048</v>
      </c>
      <c r="V130" s="236">
        <v>4604.7</v>
      </c>
      <c r="W130" s="238">
        <v>53664</v>
      </c>
      <c r="X130" s="238">
        <v>80600</v>
      </c>
      <c r="Y130" s="238">
        <v>8433</v>
      </c>
      <c r="Z130" s="238"/>
      <c r="AA130" s="202"/>
    </row>
    <row r="131" spans="1:27" ht="17.25" thickBot="1">
      <c r="A131" s="145">
        <v>105</v>
      </c>
      <c r="B131" s="150" t="s">
        <v>70</v>
      </c>
      <c r="C131" s="230">
        <v>600</v>
      </c>
      <c r="D131" s="231">
        <v>784</v>
      </c>
      <c r="E131" s="231">
        <v>664</v>
      </c>
      <c r="F131" s="231">
        <v>503</v>
      </c>
      <c r="G131" s="231">
        <v>99</v>
      </c>
      <c r="H131" s="231">
        <v>129600</v>
      </c>
      <c r="I131" s="231">
        <v>14600</v>
      </c>
      <c r="J131" s="231">
        <v>74000</v>
      </c>
      <c r="K131" s="232">
        <f t="shared" si="22"/>
        <v>218200</v>
      </c>
      <c r="L131" s="233">
        <v>148425</v>
      </c>
      <c r="M131" s="234">
        <f>N131-L131</f>
        <v>597660</v>
      </c>
      <c r="N131" s="271">
        <v>746085</v>
      </c>
      <c r="O131" s="235">
        <v>110011</v>
      </c>
      <c r="P131" s="231"/>
      <c r="Q131" s="236">
        <f>K131-K119</f>
        <v>59800</v>
      </c>
      <c r="R131" s="236">
        <f t="shared" si="24"/>
        <v>129600</v>
      </c>
      <c r="S131" s="236">
        <f t="shared" si="25"/>
        <v>74000</v>
      </c>
      <c r="T131" s="237">
        <f t="shared" si="26"/>
        <v>0.57098765432098764</v>
      </c>
      <c r="U131" s="238">
        <v>115210</v>
      </c>
      <c r="V131" s="236">
        <v>10027</v>
      </c>
      <c r="W131" s="238"/>
      <c r="X131" s="238">
        <v>158400</v>
      </c>
      <c r="Y131" s="238">
        <v>22369</v>
      </c>
      <c r="Z131" s="238"/>
      <c r="AA131" s="202"/>
    </row>
    <row r="132" spans="1:27" ht="17.25" thickBot="1">
      <c r="A132" s="145">
        <v>105</v>
      </c>
      <c r="B132" s="150" t="s">
        <v>88</v>
      </c>
      <c r="C132" s="230">
        <v>600</v>
      </c>
      <c r="D132" s="231">
        <v>836</v>
      </c>
      <c r="E132" s="231">
        <v>303</v>
      </c>
      <c r="F132" s="231">
        <v>444</v>
      </c>
      <c r="G132" s="231">
        <v>99</v>
      </c>
      <c r="H132" s="231">
        <v>140800</v>
      </c>
      <c r="I132" s="231">
        <v>14700</v>
      </c>
      <c r="J132" s="231">
        <v>79700</v>
      </c>
      <c r="K132" s="232">
        <f t="shared" si="22"/>
        <v>235200</v>
      </c>
      <c r="L132" s="233">
        <v>127511</v>
      </c>
      <c r="M132" s="234">
        <f>N132-L132</f>
        <v>603359</v>
      </c>
      <c r="N132" s="271">
        <v>730870</v>
      </c>
      <c r="O132" s="235">
        <v>108151.2</v>
      </c>
      <c r="P132" s="231"/>
      <c r="Q132" s="236">
        <f>K132-K120</f>
        <v>35500</v>
      </c>
      <c r="R132" s="236">
        <f t="shared" si="24"/>
        <v>140800</v>
      </c>
      <c r="S132" s="236">
        <f t="shared" si="25"/>
        <v>79700</v>
      </c>
      <c r="T132" s="237">
        <f t="shared" si="26"/>
        <v>0.56605113636363635</v>
      </c>
      <c r="U132" s="238">
        <v>124186</v>
      </c>
      <c r="V132" s="236">
        <v>9820</v>
      </c>
      <c r="W132" s="238"/>
      <c r="X132" s="238">
        <v>199700</v>
      </c>
      <c r="Y132" s="238">
        <v>22136.2</v>
      </c>
      <c r="Z132" s="238"/>
      <c r="AA132" s="202"/>
    </row>
    <row r="133" spans="1:27" ht="17.25" thickBot="1">
      <c r="A133" s="145">
        <v>105</v>
      </c>
      <c r="B133" s="153" t="s">
        <v>62</v>
      </c>
      <c r="C133" s="230">
        <v>600</v>
      </c>
      <c r="D133" s="231">
        <v>485</v>
      </c>
      <c r="E133" s="231">
        <v>330</v>
      </c>
      <c r="F133" s="231">
        <v>345</v>
      </c>
      <c r="G133" s="231">
        <v>99</v>
      </c>
      <c r="H133" s="231">
        <v>106600</v>
      </c>
      <c r="I133" s="231">
        <v>11300</v>
      </c>
      <c r="J133" s="231">
        <v>59200</v>
      </c>
      <c r="K133" s="232">
        <v>177100</v>
      </c>
      <c r="L133" s="233">
        <v>109273</v>
      </c>
      <c r="M133" s="234">
        <v>386239</v>
      </c>
      <c r="N133" s="271">
        <v>495512</v>
      </c>
      <c r="O133" s="235"/>
      <c r="P133" s="231"/>
      <c r="Q133" s="236">
        <v>0</v>
      </c>
      <c r="R133" s="236">
        <v>106600</v>
      </c>
      <c r="S133" s="236">
        <v>59200</v>
      </c>
      <c r="T133" s="237">
        <v>0.55534709193245779</v>
      </c>
      <c r="U133" s="238">
        <v>93509</v>
      </c>
      <c r="V133" s="236">
        <v>7782.9</v>
      </c>
      <c r="W133" s="238"/>
      <c r="X133" s="238">
        <v>177100</v>
      </c>
      <c r="Y133" s="238">
        <v>15565.8</v>
      </c>
      <c r="Z133" s="211">
        <v>85475</v>
      </c>
      <c r="AA133" s="283"/>
    </row>
    <row r="134" spans="1:27" ht="17.25" thickBot="1">
      <c r="A134" s="145">
        <v>106</v>
      </c>
      <c r="B134" s="298" t="s">
        <v>91</v>
      </c>
      <c r="C134" s="299">
        <v>600</v>
      </c>
      <c r="D134" s="300">
        <v>435</v>
      </c>
      <c r="E134" s="300">
        <v>230</v>
      </c>
      <c r="F134" s="300">
        <v>349</v>
      </c>
      <c r="G134" s="300">
        <v>99</v>
      </c>
      <c r="H134" s="300">
        <v>106400</v>
      </c>
      <c r="I134" s="300">
        <v>12100</v>
      </c>
      <c r="J134" s="300">
        <v>61200</v>
      </c>
      <c r="K134" s="301">
        <f t="shared" ref="K134:K168" si="27">H134+I134+J134</f>
        <v>179700</v>
      </c>
      <c r="L134" s="302">
        <v>105829</v>
      </c>
      <c r="M134" s="303">
        <f>N134-L134</f>
        <v>393370</v>
      </c>
      <c r="N134" s="304">
        <v>499199</v>
      </c>
      <c r="O134" s="305"/>
      <c r="P134" s="300"/>
      <c r="Q134" s="306">
        <f>K134-K121</f>
        <v>2600</v>
      </c>
      <c r="R134" s="306">
        <f t="shared" ref="R134:R168" si="28">H134</f>
        <v>106400</v>
      </c>
      <c r="S134" s="306">
        <f t="shared" ref="S134:S168" si="29">I134+J134</f>
        <v>73300</v>
      </c>
      <c r="T134" s="307">
        <f t="shared" ref="T134:T168" si="30">S134/R134</f>
        <v>0.68890977443609025</v>
      </c>
      <c r="U134" s="308">
        <v>94882</v>
      </c>
      <c r="V134" s="306">
        <v>7834</v>
      </c>
      <c r="W134" s="308"/>
      <c r="X134" s="308">
        <v>173600</v>
      </c>
      <c r="Y134" s="308">
        <v>15238.2</v>
      </c>
      <c r="Z134" s="220"/>
      <c r="AA134" s="348"/>
    </row>
    <row r="135" spans="1:27" ht="17.25" thickBot="1">
      <c r="A135" s="145">
        <v>106</v>
      </c>
      <c r="B135" s="150" t="s">
        <v>92</v>
      </c>
      <c r="C135" s="230">
        <v>600</v>
      </c>
      <c r="D135" s="231">
        <v>407</v>
      </c>
      <c r="E135" s="231">
        <v>105</v>
      </c>
      <c r="F135" s="231">
        <v>277</v>
      </c>
      <c r="G135" s="231">
        <v>100</v>
      </c>
      <c r="H135" s="231">
        <v>42300</v>
      </c>
      <c r="I135" s="231">
        <v>3700</v>
      </c>
      <c r="J135" s="231">
        <v>38000</v>
      </c>
      <c r="K135" s="232">
        <f t="shared" si="27"/>
        <v>84000</v>
      </c>
      <c r="L135" s="233">
        <v>0</v>
      </c>
      <c r="M135" s="234">
        <v>270368</v>
      </c>
      <c r="N135" s="271">
        <v>270368</v>
      </c>
      <c r="O135" s="235"/>
      <c r="P135" s="231"/>
      <c r="Q135" s="236">
        <f t="shared" ref="Q135:Q140" si="31">K135-K123</f>
        <v>-26100</v>
      </c>
      <c r="R135" s="236">
        <f t="shared" si="28"/>
        <v>42300</v>
      </c>
      <c r="S135" s="236">
        <f t="shared" si="29"/>
        <v>41700</v>
      </c>
      <c r="T135" s="237">
        <f t="shared" si="30"/>
        <v>0.98581560283687941</v>
      </c>
      <c r="U135" s="238">
        <v>44352</v>
      </c>
      <c r="V135" s="236">
        <v>4246.6000000000004</v>
      </c>
      <c r="W135" s="238"/>
      <c r="X135" s="238">
        <v>84000</v>
      </c>
      <c r="Y135" s="238">
        <v>8493.2000000000007</v>
      </c>
      <c r="Z135" s="238"/>
      <c r="AA135" s="296"/>
    </row>
    <row r="136" spans="1:27" ht="17.25" thickBot="1">
      <c r="A136" s="145">
        <v>106</v>
      </c>
      <c r="B136" s="150" t="s">
        <v>95</v>
      </c>
      <c r="C136" s="230">
        <v>600</v>
      </c>
      <c r="D136" s="231">
        <v>411</v>
      </c>
      <c r="E136" s="231">
        <v>200</v>
      </c>
      <c r="F136" s="231">
        <v>349</v>
      </c>
      <c r="G136" s="231">
        <v>100</v>
      </c>
      <c r="H136" s="231">
        <v>47300</v>
      </c>
      <c r="I136" s="231">
        <v>6400</v>
      </c>
      <c r="J136" s="231">
        <v>37800</v>
      </c>
      <c r="K136" s="232">
        <f t="shared" si="27"/>
        <v>91500</v>
      </c>
      <c r="L136" s="233">
        <v>60503</v>
      </c>
      <c r="M136" s="234">
        <f t="shared" ref="M136:M146" si="32">N136-L136</f>
        <v>231350</v>
      </c>
      <c r="N136" s="271">
        <v>291853</v>
      </c>
      <c r="O136" s="235"/>
      <c r="P136" s="231"/>
      <c r="Q136" s="236">
        <f t="shared" si="31"/>
        <v>36600</v>
      </c>
      <c r="R136" s="236">
        <f t="shared" si="28"/>
        <v>47300</v>
      </c>
      <c r="S136" s="236">
        <f t="shared" si="29"/>
        <v>44200</v>
      </c>
      <c r="T136" s="237">
        <f t="shared" si="30"/>
        <v>0.93446088794926008</v>
      </c>
      <c r="U136" s="238">
        <v>48312</v>
      </c>
      <c r="V136" s="236">
        <v>4545.8</v>
      </c>
      <c r="W136" s="238"/>
      <c r="X136" s="238">
        <v>54900</v>
      </c>
      <c r="Y136" s="238">
        <v>6656.6</v>
      </c>
      <c r="Z136" s="238"/>
      <c r="AA136" s="296"/>
    </row>
    <row r="137" spans="1:27" ht="17.25" thickBot="1">
      <c r="A137" s="145">
        <v>106</v>
      </c>
      <c r="B137" s="150" t="s">
        <v>96</v>
      </c>
      <c r="C137" s="230">
        <v>600</v>
      </c>
      <c r="D137" s="231">
        <v>451</v>
      </c>
      <c r="E137" s="231">
        <v>331</v>
      </c>
      <c r="F137" s="231">
        <v>366</v>
      </c>
      <c r="G137" s="231">
        <v>99</v>
      </c>
      <c r="H137" s="231">
        <v>113600</v>
      </c>
      <c r="I137" s="231">
        <v>13200</v>
      </c>
      <c r="J137" s="231">
        <v>63400</v>
      </c>
      <c r="K137" s="232">
        <f t="shared" si="27"/>
        <v>190200</v>
      </c>
      <c r="L137" s="233">
        <v>100461</v>
      </c>
      <c r="M137" s="234">
        <f t="shared" si="32"/>
        <v>424787</v>
      </c>
      <c r="N137" s="271">
        <v>525248</v>
      </c>
      <c r="O137" s="235"/>
      <c r="P137" s="231"/>
      <c r="Q137" s="236">
        <f t="shared" si="31"/>
        <v>14600</v>
      </c>
      <c r="R137" s="236">
        <f t="shared" si="28"/>
        <v>113600</v>
      </c>
      <c r="S137" s="236">
        <f t="shared" si="29"/>
        <v>76600</v>
      </c>
      <c r="T137" s="237">
        <f t="shared" si="30"/>
        <v>0.67429577464788737</v>
      </c>
      <c r="U137" s="238">
        <v>100426</v>
      </c>
      <c r="V137" s="236">
        <v>5233.7</v>
      </c>
      <c r="W137" s="238"/>
      <c r="X137" s="238">
        <v>175600</v>
      </c>
      <c r="Y137" s="238">
        <v>15434</v>
      </c>
      <c r="Z137" s="238"/>
      <c r="AA137" s="296"/>
    </row>
    <row r="138" spans="1:27" ht="17.25" thickBot="1">
      <c r="A138" s="145">
        <v>106</v>
      </c>
      <c r="B138" s="150" t="s">
        <v>97</v>
      </c>
      <c r="C138" s="230">
        <v>600</v>
      </c>
      <c r="D138" s="231">
        <v>531</v>
      </c>
      <c r="E138" s="231">
        <v>312</v>
      </c>
      <c r="F138" s="231">
        <v>395</v>
      </c>
      <c r="G138" s="231">
        <v>99</v>
      </c>
      <c r="H138" s="231">
        <v>94600</v>
      </c>
      <c r="I138" s="231">
        <v>11700</v>
      </c>
      <c r="J138" s="231">
        <v>64400</v>
      </c>
      <c r="K138" s="232">
        <f t="shared" si="27"/>
        <v>170700</v>
      </c>
      <c r="L138" s="233">
        <v>100762</v>
      </c>
      <c r="M138" s="234">
        <f t="shared" si="32"/>
        <v>367162</v>
      </c>
      <c r="N138" s="271">
        <v>467924</v>
      </c>
      <c r="O138" s="235"/>
      <c r="P138" s="231"/>
      <c r="Q138" s="236">
        <f t="shared" si="31"/>
        <v>2400</v>
      </c>
      <c r="R138" s="236">
        <f t="shared" si="28"/>
        <v>94600</v>
      </c>
      <c r="S138" s="236">
        <f t="shared" si="29"/>
        <v>76100</v>
      </c>
      <c r="T138" s="237">
        <f t="shared" si="30"/>
        <v>0.80443974630021142</v>
      </c>
      <c r="U138" s="238">
        <v>90130</v>
      </c>
      <c r="V138" s="236">
        <v>7347</v>
      </c>
      <c r="W138" s="238"/>
      <c r="X138" s="238">
        <v>168300</v>
      </c>
      <c r="Y138" s="238">
        <v>14529.6</v>
      </c>
      <c r="Z138" s="238"/>
      <c r="AA138" s="296"/>
    </row>
    <row r="139" spans="1:27" ht="17.25" thickBot="1">
      <c r="A139" s="145">
        <v>106</v>
      </c>
      <c r="B139" s="153" t="s">
        <v>98</v>
      </c>
      <c r="C139" s="230">
        <v>600</v>
      </c>
      <c r="D139" s="231">
        <v>719</v>
      </c>
      <c r="E139" s="231">
        <v>249</v>
      </c>
      <c r="F139" s="231">
        <v>441</v>
      </c>
      <c r="G139" s="231">
        <v>99</v>
      </c>
      <c r="H139" s="231">
        <v>130900</v>
      </c>
      <c r="I139" s="231">
        <v>9800</v>
      </c>
      <c r="J139" s="231">
        <v>76100</v>
      </c>
      <c r="K139" s="232">
        <f t="shared" si="27"/>
        <v>216800</v>
      </c>
      <c r="L139" s="233">
        <v>107627</v>
      </c>
      <c r="M139" s="234">
        <f t="shared" si="32"/>
        <v>520420</v>
      </c>
      <c r="N139" s="271">
        <v>628047</v>
      </c>
      <c r="O139" s="235">
        <v>49569.3</v>
      </c>
      <c r="P139" s="231"/>
      <c r="Q139" s="236">
        <f t="shared" si="31"/>
        <v>-19800</v>
      </c>
      <c r="R139" s="236">
        <f t="shared" si="28"/>
        <v>130900</v>
      </c>
      <c r="S139" s="236">
        <f t="shared" si="29"/>
        <v>85900</v>
      </c>
      <c r="T139" s="237">
        <f t="shared" si="30"/>
        <v>0.6562261268143621</v>
      </c>
      <c r="U139" s="238">
        <v>114470</v>
      </c>
      <c r="V139" s="236">
        <v>9164.6</v>
      </c>
      <c r="W139" s="238"/>
      <c r="X139" s="238">
        <v>216800</v>
      </c>
      <c r="Y139" s="238">
        <v>23336.3</v>
      </c>
      <c r="Z139" s="238">
        <v>101224</v>
      </c>
      <c r="AA139" s="296"/>
    </row>
    <row r="140" spans="1:27" ht="17.25" thickBot="1">
      <c r="A140" s="145">
        <v>106</v>
      </c>
      <c r="B140" s="298" t="s">
        <v>99</v>
      </c>
      <c r="C140" s="299">
        <v>600</v>
      </c>
      <c r="D140" s="300">
        <v>829</v>
      </c>
      <c r="E140" s="300">
        <v>561</v>
      </c>
      <c r="F140" s="300">
        <v>496</v>
      </c>
      <c r="G140" s="300">
        <v>99</v>
      </c>
      <c r="H140" s="300">
        <v>150500</v>
      </c>
      <c r="I140" s="300">
        <v>15600</v>
      </c>
      <c r="J140" s="300">
        <v>76400</v>
      </c>
      <c r="K140" s="301">
        <f t="shared" si="27"/>
        <v>242500</v>
      </c>
      <c r="L140" s="302">
        <v>95535</v>
      </c>
      <c r="M140" s="303">
        <f t="shared" si="32"/>
        <v>743792</v>
      </c>
      <c r="N140" s="304">
        <v>839327</v>
      </c>
      <c r="O140" s="305">
        <v>140197.20000000001</v>
      </c>
      <c r="P140" s="300"/>
      <c r="Q140" s="306">
        <f t="shared" si="31"/>
        <v>-32200</v>
      </c>
      <c r="R140" s="306">
        <f t="shared" si="28"/>
        <v>150500</v>
      </c>
      <c r="S140" s="306">
        <f t="shared" si="29"/>
        <v>92000</v>
      </c>
      <c r="T140" s="307">
        <f t="shared" si="30"/>
        <v>0.61129568106312293</v>
      </c>
      <c r="U140" s="308">
        <v>128040</v>
      </c>
      <c r="V140" s="306">
        <v>11086.4</v>
      </c>
      <c r="W140" s="308"/>
      <c r="X140" s="308">
        <v>242500</v>
      </c>
      <c r="Y140" s="308">
        <v>28880.9</v>
      </c>
      <c r="Z140" s="308"/>
      <c r="AA140" s="309"/>
    </row>
    <row r="141" spans="1:27" ht="17.25" thickBot="1">
      <c r="A141" s="145">
        <v>106</v>
      </c>
      <c r="B141" s="150" t="s">
        <v>68</v>
      </c>
      <c r="C141" s="230">
        <v>600</v>
      </c>
      <c r="D141" s="231">
        <v>419</v>
      </c>
      <c r="E141" s="231">
        <v>244</v>
      </c>
      <c r="F141" s="231">
        <v>375</v>
      </c>
      <c r="G141" s="231">
        <v>100</v>
      </c>
      <c r="H141" s="231">
        <v>77000</v>
      </c>
      <c r="I141" s="231">
        <v>11800</v>
      </c>
      <c r="J141" s="231">
        <v>55300</v>
      </c>
      <c r="K141" s="232">
        <f t="shared" si="27"/>
        <v>144100</v>
      </c>
      <c r="L141" s="233">
        <v>16390</v>
      </c>
      <c r="M141" s="234">
        <f t="shared" si="32"/>
        <v>435576</v>
      </c>
      <c r="N141" s="271">
        <v>451966</v>
      </c>
      <c r="O141" s="235"/>
      <c r="P141" s="231"/>
      <c r="Q141" s="236">
        <f>K141-K129</f>
        <v>2600</v>
      </c>
      <c r="R141" s="236">
        <f t="shared" si="28"/>
        <v>77000</v>
      </c>
      <c r="S141" s="236">
        <f t="shared" si="29"/>
        <v>67100</v>
      </c>
      <c r="T141" s="237">
        <f t="shared" si="30"/>
        <v>0.87142857142857144</v>
      </c>
      <c r="U141" s="238">
        <v>76229</v>
      </c>
      <c r="V141" s="236">
        <v>7096</v>
      </c>
      <c r="W141" s="238"/>
      <c r="X141" s="238">
        <v>141500</v>
      </c>
      <c r="Y141" s="238">
        <v>14008.6</v>
      </c>
      <c r="Z141" s="238"/>
      <c r="AA141" s="296"/>
    </row>
    <row r="142" spans="1:27" ht="17.25" thickBot="1">
      <c r="A142" s="145">
        <v>106</v>
      </c>
      <c r="B142" s="150" t="s">
        <v>69</v>
      </c>
      <c r="C142" s="230">
        <v>600</v>
      </c>
      <c r="D142" s="231">
        <v>375</v>
      </c>
      <c r="E142" s="231">
        <v>206</v>
      </c>
      <c r="F142" s="231">
        <v>171</v>
      </c>
      <c r="G142" s="231">
        <v>100</v>
      </c>
      <c r="H142" s="231">
        <v>59400</v>
      </c>
      <c r="I142" s="231">
        <v>6800</v>
      </c>
      <c r="J142" s="231">
        <v>29400</v>
      </c>
      <c r="K142" s="232">
        <f t="shared" si="27"/>
        <v>95600</v>
      </c>
      <c r="L142" s="233">
        <v>0</v>
      </c>
      <c r="M142" s="234">
        <f t="shared" si="32"/>
        <v>356721</v>
      </c>
      <c r="N142" s="271">
        <v>356721</v>
      </c>
      <c r="O142" s="235"/>
      <c r="P142" s="231"/>
      <c r="Q142" s="236">
        <f>K142-K130</f>
        <v>4600</v>
      </c>
      <c r="R142" s="236">
        <f t="shared" si="28"/>
        <v>59400</v>
      </c>
      <c r="S142" s="236">
        <f t="shared" si="29"/>
        <v>36200</v>
      </c>
      <c r="T142" s="237">
        <f t="shared" si="30"/>
        <v>0.60942760942760943</v>
      </c>
      <c r="U142" s="238">
        <v>50572</v>
      </c>
      <c r="V142" s="236">
        <v>5597.5</v>
      </c>
      <c r="W142" s="238"/>
      <c r="X142" s="238">
        <v>91000</v>
      </c>
      <c r="Y142" s="238">
        <v>10850</v>
      </c>
      <c r="Z142" s="238"/>
      <c r="AA142" s="368" t="s">
        <v>485</v>
      </c>
    </row>
    <row r="143" spans="1:27" ht="17.25" thickBot="1">
      <c r="A143" s="145">
        <v>106</v>
      </c>
      <c r="B143" s="150" t="s">
        <v>70</v>
      </c>
      <c r="C143" s="230">
        <v>600</v>
      </c>
      <c r="D143" s="231">
        <v>1017</v>
      </c>
      <c r="E143" s="231">
        <v>928</v>
      </c>
      <c r="F143" s="231">
        <v>581</v>
      </c>
      <c r="G143" s="231">
        <v>100</v>
      </c>
      <c r="H143" s="231">
        <v>168700</v>
      </c>
      <c r="I143" s="231">
        <v>20900</v>
      </c>
      <c r="J143" s="231">
        <v>81900</v>
      </c>
      <c r="K143" s="232">
        <f t="shared" si="27"/>
        <v>271500</v>
      </c>
      <c r="L143" s="233">
        <v>110473</v>
      </c>
      <c r="M143" s="234">
        <f t="shared" si="32"/>
        <v>930432</v>
      </c>
      <c r="N143" s="271">
        <v>1040905</v>
      </c>
      <c r="O143" s="235">
        <v>266307.59999999998</v>
      </c>
      <c r="P143" s="231"/>
      <c r="Q143" s="236">
        <f>K143-K131</f>
        <v>53300</v>
      </c>
      <c r="R143" s="236">
        <f t="shared" si="28"/>
        <v>168700</v>
      </c>
      <c r="S143" s="236">
        <f t="shared" si="29"/>
        <v>102800</v>
      </c>
      <c r="T143" s="237">
        <f t="shared" si="30"/>
        <v>0.60936573799644334</v>
      </c>
      <c r="U143" s="238">
        <v>143624</v>
      </c>
      <c r="V143" s="236">
        <v>12208.9</v>
      </c>
      <c r="W143" s="238"/>
      <c r="X143" s="238">
        <v>218200</v>
      </c>
      <c r="Y143" s="238">
        <v>27122.3</v>
      </c>
      <c r="Z143" s="238"/>
      <c r="AA143" s="296"/>
    </row>
    <row r="144" spans="1:27" ht="17.25" thickBot="1">
      <c r="A144" s="145">
        <v>106</v>
      </c>
      <c r="B144" s="150" t="s">
        <v>88</v>
      </c>
      <c r="C144" s="230">
        <v>600</v>
      </c>
      <c r="D144" s="231">
        <v>933</v>
      </c>
      <c r="E144" s="231">
        <v>271</v>
      </c>
      <c r="F144" s="231">
        <v>551</v>
      </c>
      <c r="G144" s="231">
        <v>100</v>
      </c>
      <c r="H144" s="231">
        <v>128400</v>
      </c>
      <c r="I144" s="231">
        <v>11000</v>
      </c>
      <c r="J144" s="231">
        <v>88500</v>
      </c>
      <c r="K144" s="232">
        <f t="shared" si="27"/>
        <v>227900</v>
      </c>
      <c r="L144" s="233">
        <v>143106</v>
      </c>
      <c r="M144" s="234">
        <f t="shared" si="32"/>
        <v>601921</v>
      </c>
      <c r="N144" s="271">
        <v>745027</v>
      </c>
      <c r="O144" s="235">
        <v>156719.1</v>
      </c>
      <c r="P144" s="231"/>
      <c r="Q144" s="236">
        <f>K144-K132</f>
        <v>-7300</v>
      </c>
      <c r="R144" s="236">
        <f t="shared" si="28"/>
        <v>128400</v>
      </c>
      <c r="S144" s="236">
        <f t="shared" si="29"/>
        <v>99500</v>
      </c>
      <c r="T144" s="237">
        <f t="shared" si="30"/>
        <v>0.77492211838006231</v>
      </c>
      <c r="U144" s="238">
        <v>120559</v>
      </c>
      <c r="V144" s="236">
        <v>9319</v>
      </c>
      <c r="W144" s="238"/>
      <c r="X144" s="238">
        <v>227900</v>
      </c>
      <c r="Y144" s="238">
        <v>23645.1</v>
      </c>
      <c r="Z144" s="238"/>
      <c r="AA144" s="296"/>
    </row>
    <row r="145" spans="1:28" ht="17.25" thickBot="1">
      <c r="A145" s="152">
        <v>106</v>
      </c>
      <c r="B145" s="153" t="s">
        <v>89</v>
      </c>
      <c r="C145" s="230">
        <v>600</v>
      </c>
      <c r="D145" s="231">
        <v>482</v>
      </c>
      <c r="E145" s="231">
        <v>348</v>
      </c>
      <c r="F145" s="231">
        <v>423</v>
      </c>
      <c r="G145" s="231">
        <v>100</v>
      </c>
      <c r="H145" s="231">
        <v>112800</v>
      </c>
      <c r="I145" s="231">
        <v>11800</v>
      </c>
      <c r="J145" s="231">
        <v>69600</v>
      </c>
      <c r="K145" s="232">
        <f t="shared" si="27"/>
        <v>194200</v>
      </c>
      <c r="L145" s="233">
        <v>124551</v>
      </c>
      <c r="M145" s="234">
        <f t="shared" si="32"/>
        <v>403502</v>
      </c>
      <c r="N145" s="271">
        <v>528053</v>
      </c>
      <c r="O145" s="235"/>
      <c r="P145" s="231"/>
      <c r="Q145" s="236">
        <f>K145-K133</f>
        <v>17100</v>
      </c>
      <c r="R145" s="236">
        <f t="shared" si="28"/>
        <v>112800</v>
      </c>
      <c r="S145" s="236">
        <f t="shared" si="29"/>
        <v>81400</v>
      </c>
      <c r="T145" s="237">
        <f t="shared" si="30"/>
        <v>0.72163120567375882</v>
      </c>
      <c r="U145" s="238">
        <v>102732</v>
      </c>
      <c r="V145" s="236">
        <v>8275.2000000000007</v>
      </c>
      <c r="W145" s="238"/>
      <c r="X145" s="238">
        <v>177100</v>
      </c>
      <c r="Y145" s="238">
        <v>15357.7</v>
      </c>
      <c r="Z145" s="238">
        <v>137153</v>
      </c>
      <c r="AA145" s="296"/>
    </row>
    <row r="146" spans="1:28" ht="17.25" thickBot="1">
      <c r="A146" s="331">
        <v>107</v>
      </c>
      <c r="B146" s="298" t="s">
        <v>384</v>
      </c>
      <c r="C146" s="299">
        <v>600</v>
      </c>
      <c r="D146" s="300">
        <v>496</v>
      </c>
      <c r="E146" s="300">
        <v>252</v>
      </c>
      <c r="F146" s="300">
        <v>428</v>
      </c>
      <c r="G146" s="300">
        <v>100</v>
      </c>
      <c r="H146" s="300">
        <v>111400</v>
      </c>
      <c r="I146" s="300">
        <v>13400</v>
      </c>
      <c r="J146" s="300">
        <v>71700</v>
      </c>
      <c r="K146" s="301">
        <f t="shared" si="27"/>
        <v>196500</v>
      </c>
      <c r="L146" s="302">
        <v>114519</v>
      </c>
      <c r="M146" s="303">
        <f t="shared" si="32"/>
        <v>414836</v>
      </c>
      <c r="N146" s="304">
        <v>529355</v>
      </c>
      <c r="O146" s="305"/>
      <c r="P146" s="300"/>
      <c r="Q146" s="306">
        <f>H146-H134</f>
        <v>5000</v>
      </c>
      <c r="R146" s="306">
        <f t="shared" si="28"/>
        <v>111400</v>
      </c>
      <c r="S146" s="306">
        <f t="shared" si="29"/>
        <v>85100</v>
      </c>
      <c r="T146" s="307">
        <f t="shared" si="30"/>
        <v>0.76391382405745067</v>
      </c>
      <c r="U146" s="308">
        <v>103949</v>
      </c>
      <c r="V146" s="306">
        <v>8296.2000000000007</v>
      </c>
      <c r="W146" s="308"/>
      <c r="X146" s="308">
        <v>179700</v>
      </c>
      <c r="Y146" s="308">
        <v>15430.7</v>
      </c>
      <c r="Z146" s="308"/>
      <c r="AA146" s="309"/>
    </row>
    <row r="147" spans="1:28" ht="17.25" thickBot="1">
      <c r="A147" s="145">
        <v>107</v>
      </c>
      <c r="B147" s="150" t="s">
        <v>385</v>
      </c>
      <c r="C147" s="230">
        <v>600</v>
      </c>
      <c r="D147" s="231">
        <v>437</v>
      </c>
      <c r="E147" s="231">
        <v>323</v>
      </c>
      <c r="F147" s="231">
        <v>405</v>
      </c>
      <c r="G147" s="231">
        <v>100</v>
      </c>
      <c r="H147" s="231">
        <v>66500</v>
      </c>
      <c r="I147" s="231">
        <v>7400</v>
      </c>
      <c r="J147" s="231">
        <v>46400</v>
      </c>
      <c r="K147" s="232">
        <f t="shared" si="27"/>
        <v>120300</v>
      </c>
      <c r="L147" s="233">
        <v>0</v>
      </c>
      <c r="M147" s="234">
        <v>359589</v>
      </c>
      <c r="N147" s="271">
        <v>359589</v>
      </c>
      <c r="O147" s="235"/>
      <c r="P147" s="231"/>
      <c r="Q147" s="236">
        <f>K147-K135</f>
        <v>36300</v>
      </c>
      <c r="R147" s="236">
        <f t="shared" si="28"/>
        <v>66500</v>
      </c>
      <c r="S147" s="236">
        <f t="shared" si="29"/>
        <v>53800</v>
      </c>
      <c r="T147" s="237">
        <f t="shared" si="30"/>
        <v>0.80902255639097742</v>
      </c>
      <c r="U147" s="238">
        <v>63639</v>
      </c>
      <c r="V147" s="236">
        <v>5609</v>
      </c>
      <c r="W147" s="238"/>
      <c r="X147" s="238">
        <v>84000</v>
      </c>
      <c r="Y147" s="238">
        <v>8739.5</v>
      </c>
      <c r="Z147" s="238"/>
      <c r="AA147" s="296"/>
    </row>
    <row r="148" spans="1:28" ht="17.25" thickBot="1">
      <c r="A148" s="145">
        <v>107</v>
      </c>
      <c r="B148" s="150" t="s">
        <v>386</v>
      </c>
      <c r="C148" s="230">
        <v>600</v>
      </c>
      <c r="D148" s="231">
        <v>421</v>
      </c>
      <c r="E148" s="231">
        <v>230</v>
      </c>
      <c r="F148" s="231">
        <v>418</v>
      </c>
      <c r="G148" s="231">
        <v>100</v>
      </c>
      <c r="H148" s="231">
        <v>33700</v>
      </c>
      <c r="I148" s="231">
        <v>4300</v>
      </c>
      <c r="J148" s="231">
        <v>41600</v>
      </c>
      <c r="K148" s="232">
        <f t="shared" si="27"/>
        <v>79600</v>
      </c>
      <c r="L148" s="233">
        <v>76459</v>
      </c>
      <c r="M148" s="234">
        <f t="shared" ref="M148:M153" si="33">N148-L148</f>
        <v>174427</v>
      </c>
      <c r="N148" s="271">
        <v>250886</v>
      </c>
      <c r="O148" s="235"/>
      <c r="P148" s="231"/>
      <c r="Q148" s="236">
        <f>K148-K136</f>
        <v>-11900</v>
      </c>
      <c r="R148" s="236">
        <f t="shared" si="28"/>
        <v>33700</v>
      </c>
      <c r="S148" s="236">
        <f t="shared" si="29"/>
        <v>45900</v>
      </c>
      <c r="T148" s="237">
        <f t="shared" si="30"/>
        <v>1.3620178041543027</v>
      </c>
      <c r="U148" s="238">
        <v>42108</v>
      </c>
      <c r="V148" s="236">
        <v>3940.6</v>
      </c>
      <c r="W148" s="238"/>
      <c r="X148" s="238">
        <v>79600</v>
      </c>
      <c r="Y148" s="238">
        <v>7881.2</v>
      </c>
      <c r="Z148" s="238"/>
      <c r="AA148" s="296"/>
    </row>
    <row r="149" spans="1:28" ht="17.25" thickBot="1">
      <c r="A149" s="145">
        <v>107</v>
      </c>
      <c r="B149" s="150" t="s">
        <v>387</v>
      </c>
      <c r="C149" s="230">
        <v>600</v>
      </c>
      <c r="D149" s="231">
        <v>493</v>
      </c>
      <c r="E149" s="231">
        <v>384</v>
      </c>
      <c r="F149" s="231">
        <v>425</v>
      </c>
      <c r="G149" s="231">
        <v>100</v>
      </c>
      <c r="H149" s="231">
        <v>116000</v>
      </c>
      <c r="I149" s="231">
        <v>15100</v>
      </c>
      <c r="J149" s="231">
        <v>69700</v>
      </c>
      <c r="K149" s="232">
        <f t="shared" si="27"/>
        <v>200800</v>
      </c>
      <c r="L149" s="233">
        <v>123890</v>
      </c>
      <c r="M149" s="234">
        <f t="shared" si="33"/>
        <v>418984</v>
      </c>
      <c r="N149" s="271">
        <v>542874</v>
      </c>
      <c r="O149" s="235"/>
      <c r="P149" s="231"/>
      <c r="Q149" s="236">
        <f>K149-K137</f>
        <v>10600</v>
      </c>
      <c r="R149" s="236">
        <f t="shared" si="28"/>
        <v>116000</v>
      </c>
      <c r="S149" s="236">
        <f t="shared" si="29"/>
        <v>84800</v>
      </c>
      <c r="T149" s="237">
        <f t="shared" si="30"/>
        <v>0.73103448275862071</v>
      </c>
      <c r="U149" s="238">
        <v>106223</v>
      </c>
      <c r="V149" s="236">
        <v>8515.1</v>
      </c>
      <c r="W149" s="238"/>
      <c r="X149" s="238">
        <v>190200</v>
      </c>
      <c r="Y149" s="238">
        <v>16289.9</v>
      </c>
      <c r="Z149" s="238"/>
      <c r="AA149" s="296"/>
    </row>
    <row r="150" spans="1:28" ht="17.25" thickBot="1">
      <c r="A150" s="145">
        <v>107</v>
      </c>
      <c r="B150" s="150" t="s">
        <v>388</v>
      </c>
      <c r="C150" s="230">
        <v>600</v>
      </c>
      <c r="D150" s="231">
        <v>550</v>
      </c>
      <c r="E150" s="231">
        <v>325</v>
      </c>
      <c r="F150" s="231">
        <v>465</v>
      </c>
      <c r="G150" s="231">
        <v>100</v>
      </c>
      <c r="H150" s="231">
        <v>98300</v>
      </c>
      <c r="I150" s="231">
        <v>11000</v>
      </c>
      <c r="J150" s="231">
        <v>75400</v>
      </c>
      <c r="K150" s="232">
        <f t="shared" si="27"/>
        <v>184700</v>
      </c>
      <c r="L150" s="233">
        <v>112738</v>
      </c>
      <c r="M150" s="234">
        <f t="shared" si="33"/>
        <v>395438</v>
      </c>
      <c r="N150" s="271">
        <v>508176</v>
      </c>
      <c r="O150" s="235"/>
      <c r="P150" s="231"/>
      <c r="Q150" s="236">
        <f>M150-M138</f>
        <v>28276</v>
      </c>
      <c r="R150" s="236">
        <f t="shared" si="28"/>
        <v>98300</v>
      </c>
      <c r="S150" s="236">
        <f t="shared" si="29"/>
        <v>86400</v>
      </c>
      <c r="T150" s="237">
        <f t="shared" si="30"/>
        <v>0.87894201424211593</v>
      </c>
      <c r="U150" s="238">
        <v>97706</v>
      </c>
      <c r="V150" s="236">
        <v>7966.4</v>
      </c>
      <c r="W150" s="238"/>
      <c r="X150" s="238">
        <v>170700</v>
      </c>
      <c r="Y150" s="238">
        <v>14952.8</v>
      </c>
      <c r="Z150" s="238"/>
      <c r="AA150" s="296"/>
    </row>
    <row r="151" spans="1:28" ht="17.25" customHeight="1" thickBot="1">
      <c r="A151" s="145">
        <v>107</v>
      </c>
      <c r="B151" s="150" t="s">
        <v>209</v>
      </c>
      <c r="C151" s="203">
        <v>750</v>
      </c>
      <c r="D151" s="204">
        <v>1013</v>
      </c>
      <c r="E151" s="204">
        <v>310</v>
      </c>
      <c r="F151" s="204">
        <v>624</v>
      </c>
      <c r="G151" s="204">
        <v>100</v>
      </c>
      <c r="H151" s="204">
        <v>188400</v>
      </c>
      <c r="I151" s="204">
        <v>12600</v>
      </c>
      <c r="J151" s="204">
        <v>103400</v>
      </c>
      <c r="K151" s="205">
        <f t="shared" si="27"/>
        <v>304400</v>
      </c>
      <c r="L151" s="206">
        <v>157256</v>
      </c>
      <c r="M151" s="207">
        <f t="shared" si="33"/>
        <v>796273</v>
      </c>
      <c r="N151" s="268">
        <v>953529</v>
      </c>
      <c r="O151" s="208">
        <v>113091.4</v>
      </c>
      <c r="P151" s="204"/>
      <c r="Q151" s="209">
        <f t="shared" ref="Q151:Q156" si="34">K151-K139</f>
        <v>87600</v>
      </c>
      <c r="R151" s="209">
        <f t="shared" si="28"/>
        <v>188400</v>
      </c>
      <c r="S151" s="209">
        <f t="shared" si="29"/>
        <v>116000</v>
      </c>
      <c r="T151" s="210">
        <f t="shared" si="30"/>
        <v>0.61571125265392779</v>
      </c>
      <c r="U151" s="211">
        <v>161028</v>
      </c>
      <c r="V151" s="209">
        <v>13196.2</v>
      </c>
      <c r="W151" s="211"/>
      <c r="X151" s="211">
        <v>216800</v>
      </c>
      <c r="Y151" s="211">
        <v>26116.6</v>
      </c>
      <c r="Z151" s="211">
        <v>93976</v>
      </c>
      <c r="AA151" s="332" t="s">
        <v>487</v>
      </c>
      <c r="AB151" t="s">
        <v>410</v>
      </c>
    </row>
    <row r="152" spans="1:28" ht="17.25" thickBot="1">
      <c r="A152" s="145">
        <v>107</v>
      </c>
      <c r="B152" s="150" t="s">
        <v>405</v>
      </c>
      <c r="C152" s="230">
        <v>750</v>
      </c>
      <c r="D152" s="231">
        <v>1001</v>
      </c>
      <c r="E152" s="231">
        <v>760</v>
      </c>
      <c r="F152" s="231">
        <v>563</v>
      </c>
      <c r="G152" s="231">
        <v>100</v>
      </c>
      <c r="H152" s="231">
        <v>167700</v>
      </c>
      <c r="I152" s="231">
        <v>20200</v>
      </c>
      <c r="J152" s="231">
        <v>93200</v>
      </c>
      <c r="K152" s="232">
        <f t="shared" si="27"/>
        <v>281100</v>
      </c>
      <c r="L152" s="233">
        <v>139017</v>
      </c>
      <c r="M152" s="234">
        <f t="shared" si="33"/>
        <v>857626</v>
      </c>
      <c r="N152" s="271">
        <v>996643</v>
      </c>
      <c r="O152" s="235">
        <v>151600.79999999999</v>
      </c>
      <c r="P152" s="231"/>
      <c r="Q152" s="236">
        <f t="shared" si="34"/>
        <v>38600</v>
      </c>
      <c r="R152" s="236">
        <f t="shared" si="28"/>
        <v>167700</v>
      </c>
      <c r="S152" s="236">
        <f t="shared" si="29"/>
        <v>113400</v>
      </c>
      <c r="T152" s="237">
        <f t="shared" si="30"/>
        <v>0.67620751341681573</v>
      </c>
      <c r="U152" s="238">
        <v>148702</v>
      </c>
      <c r="V152" s="236">
        <v>13359.5</v>
      </c>
      <c r="W152" s="238"/>
      <c r="X152" s="238">
        <v>242500</v>
      </c>
      <c r="Y152" s="238">
        <v>32237.7</v>
      </c>
      <c r="Z152" s="238"/>
      <c r="AA152" s="296"/>
    </row>
    <row r="153" spans="1:28" ht="17.25" thickBot="1">
      <c r="A153" s="145">
        <v>107</v>
      </c>
      <c r="B153" s="150" t="s">
        <v>406</v>
      </c>
      <c r="C153" s="230">
        <v>750</v>
      </c>
      <c r="D153" s="231">
        <v>434</v>
      </c>
      <c r="E153" s="231">
        <v>230</v>
      </c>
      <c r="F153" s="231">
        <v>365</v>
      </c>
      <c r="G153" s="231">
        <v>100</v>
      </c>
      <c r="H153" s="231">
        <v>87200</v>
      </c>
      <c r="I153" s="231">
        <v>9500</v>
      </c>
      <c r="J153" s="231">
        <v>63000</v>
      </c>
      <c r="K153" s="232">
        <f t="shared" si="27"/>
        <v>159700</v>
      </c>
      <c r="L153" s="233">
        <v>14394</v>
      </c>
      <c r="M153" s="234">
        <f t="shared" si="33"/>
        <v>523599</v>
      </c>
      <c r="N153" s="271">
        <v>537993</v>
      </c>
      <c r="O153" s="235"/>
      <c r="P153" s="231"/>
      <c r="Q153" s="236">
        <f t="shared" si="34"/>
        <v>15600</v>
      </c>
      <c r="R153" s="236">
        <f t="shared" si="28"/>
        <v>87200</v>
      </c>
      <c r="S153" s="236">
        <f t="shared" si="29"/>
        <v>72500</v>
      </c>
      <c r="T153" s="237">
        <f t="shared" si="30"/>
        <v>0.83142201834862384</v>
      </c>
      <c r="U153" s="238">
        <v>88474</v>
      </c>
      <c r="V153" s="236">
        <v>8431.9</v>
      </c>
      <c r="W153" s="238"/>
      <c r="X153" s="238">
        <v>144100</v>
      </c>
      <c r="Y153" s="238">
        <v>15708.1</v>
      </c>
      <c r="Z153" s="238"/>
      <c r="AA153" s="296" t="s">
        <v>422</v>
      </c>
    </row>
    <row r="154" spans="1:28" ht="17.25" thickBot="1">
      <c r="A154" s="145">
        <v>107</v>
      </c>
      <c r="B154" s="150" t="s">
        <v>407</v>
      </c>
      <c r="C154" s="230">
        <v>750</v>
      </c>
      <c r="D154" s="231">
        <v>358</v>
      </c>
      <c r="E154" s="231">
        <v>163</v>
      </c>
      <c r="F154" s="231">
        <v>150</v>
      </c>
      <c r="G154" s="231">
        <v>100</v>
      </c>
      <c r="H154" s="231">
        <v>60900</v>
      </c>
      <c r="I154" s="231">
        <v>6900</v>
      </c>
      <c r="J154" s="231">
        <v>34800</v>
      </c>
      <c r="K154" s="232">
        <f t="shared" si="27"/>
        <v>102600</v>
      </c>
      <c r="L154" s="233">
        <v>0</v>
      </c>
      <c r="M154" s="234">
        <v>411878</v>
      </c>
      <c r="N154" s="271">
        <v>411878</v>
      </c>
      <c r="O154" s="235"/>
      <c r="P154" s="231"/>
      <c r="Q154" s="236">
        <f t="shared" si="34"/>
        <v>7000</v>
      </c>
      <c r="R154" s="236">
        <f t="shared" si="28"/>
        <v>60900</v>
      </c>
      <c r="S154" s="236">
        <f t="shared" si="29"/>
        <v>41700</v>
      </c>
      <c r="T154" s="237">
        <f t="shared" si="30"/>
        <v>0.68472906403940892</v>
      </c>
      <c r="U154" s="238">
        <v>56840</v>
      </c>
      <c r="V154" s="236">
        <v>6460.8</v>
      </c>
      <c r="W154" s="238"/>
      <c r="X154" s="238">
        <v>95600</v>
      </c>
      <c r="Y154" s="238">
        <v>12383.3</v>
      </c>
      <c r="Z154" s="238"/>
      <c r="AA154" s="296"/>
    </row>
    <row r="155" spans="1:28" ht="17.25" thickBot="1">
      <c r="A155" s="145">
        <v>107</v>
      </c>
      <c r="B155" s="150" t="s">
        <v>408</v>
      </c>
      <c r="C155" s="230">
        <v>750</v>
      </c>
      <c r="D155" s="231">
        <v>891</v>
      </c>
      <c r="E155" s="231">
        <v>405</v>
      </c>
      <c r="F155" s="231">
        <v>580</v>
      </c>
      <c r="G155" s="231">
        <v>100</v>
      </c>
      <c r="H155" s="231">
        <v>133800</v>
      </c>
      <c r="I155" s="231">
        <v>14500</v>
      </c>
      <c r="J155" s="231">
        <v>83100</v>
      </c>
      <c r="K155" s="232">
        <f t="shared" si="27"/>
        <v>231400</v>
      </c>
      <c r="L155" s="233">
        <v>148057</v>
      </c>
      <c r="M155" s="234">
        <f>N155-L155</f>
        <v>640983</v>
      </c>
      <c r="N155" s="271">
        <v>789040</v>
      </c>
      <c r="O155" s="235">
        <v>77812.800000000003</v>
      </c>
      <c r="P155" s="231"/>
      <c r="Q155" s="236">
        <f t="shared" si="34"/>
        <v>-40100</v>
      </c>
      <c r="R155" s="236">
        <f t="shared" si="28"/>
        <v>133800</v>
      </c>
      <c r="S155" s="236">
        <f t="shared" si="29"/>
        <v>97600</v>
      </c>
      <c r="T155" s="237">
        <f t="shared" si="30"/>
        <v>0.72944693572496266</v>
      </c>
      <c r="U155" s="238">
        <v>128196</v>
      </c>
      <c r="V155" s="236">
        <v>11304.5</v>
      </c>
      <c r="W155" s="238"/>
      <c r="X155" s="238">
        <v>231400</v>
      </c>
      <c r="Y155" s="238">
        <v>31105.9</v>
      </c>
      <c r="Z155" s="238"/>
      <c r="AA155" s="296"/>
    </row>
    <row r="156" spans="1:28" ht="17.25" thickBot="1">
      <c r="A156" s="145">
        <v>107</v>
      </c>
      <c r="B156" s="150" t="s">
        <v>409</v>
      </c>
      <c r="C156" s="230">
        <v>750</v>
      </c>
      <c r="D156" s="231">
        <v>528</v>
      </c>
      <c r="E156" s="231">
        <v>270</v>
      </c>
      <c r="F156" s="231">
        <v>469</v>
      </c>
      <c r="G156" s="231">
        <v>100</v>
      </c>
      <c r="H156" s="231">
        <v>128800</v>
      </c>
      <c r="I156" s="231">
        <v>13000</v>
      </c>
      <c r="J156" s="231">
        <v>84100</v>
      </c>
      <c r="K156" s="232">
        <f t="shared" si="27"/>
        <v>225900</v>
      </c>
      <c r="L156" s="233">
        <v>156727</v>
      </c>
      <c r="M156" s="234">
        <f>N156-L156</f>
        <v>481167</v>
      </c>
      <c r="N156" s="271">
        <v>637894</v>
      </c>
      <c r="O156" s="235"/>
      <c r="P156" s="231"/>
      <c r="Q156" s="236">
        <f t="shared" si="34"/>
        <v>-2000</v>
      </c>
      <c r="R156" s="236">
        <f t="shared" si="28"/>
        <v>128800</v>
      </c>
      <c r="S156" s="236">
        <f t="shared" si="29"/>
        <v>97100</v>
      </c>
      <c r="T156" s="237">
        <f t="shared" si="30"/>
        <v>0.7538819875776398</v>
      </c>
      <c r="U156" s="238">
        <v>125149</v>
      </c>
      <c r="V156" s="236">
        <v>10019.200000000001</v>
      </c>
      <c r="W156" s="238"/>
      <c r="X156" s="238">
        <v>225900</v>
      </c>
      <c r="Y156" s="238">
        <v>20038.5</v>
      </c>
      <c r="Z156" s="238"/>
      <c r="AA156" s="296"/>
    </row>
    <row r="157" spans="1:28" ht="17.25" thickBot="1">
      <c r="A157" s="145">
        <v>107</v>
      </c>
      <c r="B157" s="150" t="s">
        <v>62</v>
      </c>
      <c r="C157" s="203">
        <v>750</v>
      </c>
      <c r="D157" s="204">
        <v>520</v>
      </c>
      <c r="E157" s="204">
        <v>408</v>
      </c>
      <c r="F157" s="204">
        <v>440</v>
      </c>
      <c r="G157" s="204">
        <v>100</v>
      </c>
      <c r="H157" s="204">
        <v>121900</v>
      </c>
      <c r="I157" s="204">
        <v>13900</v>
      </c>
      <c r="J157" s="204">
        <v>75200</v>
      </c>
      <c r="K157" s="205">
        <f t="shared" si="27"/>
        <v>211000</v>
      </c>
      <c r="L157" s="206">
        <v>129248</v>
      </c>
      <c r="M157" s="207">
        <f>N157-L157</f>
        <v>479451</v>
      </c>
      <c r="N157" s="268">
        <v>608699</v>
      </c>
      <c r="O157" s="208"/>
      <c r="P157" s="204"/>
      <c r="Q157" s="209">
        <f>K157-K145</f>
        <v>16800</v>
      </c>
      <c r="R157" s="209">
        <f t="shared" si="28"/>
        <v>121900</v>
      </c>
      <c r="S157" s="209">
        <f t="shared" si="29"/>
        <v>89100</v>
      </c>
      <c r="T157" s="210">
        <f t="shared" si="30"/>
        <v>0.73092698933552092</v>
      </c>
      <c r="U157" s="211">
        <v>116894</v>
      </c>
      <c r="V157" s="209">
        <v>9541.5</v>
      </c>
      <c r="W157" s="211"/>
      <c r="X157" s="211">
        <v>194200</v>
      </c>
      <c r="Y157" s="211">
        <v>17862.599999999999</v>
      </c>
      <c r="Z157" s="211"/>
      <c r="AA157" s="283"/>
      <c r="AB157" t="s">
        <v>459</v>
      </c>
    </row>
    <row r="158" spans="1:28" ht="17.25" thickBot="1">
      <c r="A158" s="160">
        <v>108</v>
      </c>
      <c r="B158" s="159" t="s">
        <v>428</v>
      </c>
      <c r="C158" s="221">
        <v>750</v>
      </c>
      <c r="D158" s="222">
        <v>514</v>
      </c>
      <c r="E158" s="222">
        <v>380</v>
      </c>
      <c r="F158" s="222">
        <v>458</v>
      </c>
      <c r="G158" s="222">
        <v>100</v>
      </c>
      <c r="H158" s="222">
        <v>113300</v>
      </c>
      <c r="I158" s="222">
        <v>15500</v>
      </c>
      <c r="J158" s="222">
        <v>77700</v>
      </c>
      <c r="K158" s="223">
        <f t="shared" si="27"/>
        <v>206500</v>
      </c>
      <c r="L158" s="224">
        <v>119724</v>
      </c>
      <c r="M158" s="225">
        <f>N158-L158</f>
        <v>468416</v>
      </c>
      <c r="N158" s="270">
        <v>588140</v>
      </c>
      <c r="O158" s="226"/>
      <c r="P158" s="222"/>
      <c r="Q158" s="227">
        <f>N158-N146</f>
        <v>58785</v>
      </c>
      <c r="R158" s="227">
        <f t="shared" si="28"/>
        <v>113300</v>
      </c>
      <c r="S158" s="227">
        <f t="shared" si="29"/>
        <v>93200</v>
      </c>
      <c r="T158" s="228">
        <f t="shared" si="30"/>
        <v>0.82259488084730803</v>
      </c>
      <c r="U158" s="229">
        <v>114401</v>
      </c>
      <c r="V158" s="227">
        <v>9226.6</v>
      </c>
      <c r="W158" s="229"/>
      <c r="X158" s="229">
        <v>196500</v>
      </c>
      <c r="Y158" s="229">
        <v>17741.400000000001</v>
      </c>
      <c r="Z158" s="229"/>
      <c r="AA158" s="348"/>
      <c r="AB158" t="s">
        <v>459</v>
      </c>
    </row>
    <row r="159" spans="1:28" ht="17.25" thickBot="1">
      <c r="A159" s="145">
        <v>108</v>
      </c>
      <c r="B159" s="150" t="s">
        <v>429</v>
      </c>
      <c r="C159" s="230">
        <v>750</v>
      </c>
      <c r="D159" s="231">
        <v>495</v>
      </c>
      <c r="E159" s="231">
        <v>334</v>
      </c>
      <c r="F159" s="231">
        <v>438</v>
      </c>
      <c r="G159" s="231">
        <v>100</v>
      </c>
      <c r="H159" s="231">
        <v>67900</v>
      </c>
      <c r="I159" s="231">
        <v>8100</v>
      </c>
      <c r="J159" s="231">
        <v>50200</v>
      </c>
      <c r="K159" s="232">
        <f t="shared" si="27"/>
        <v>126200</v>
      </c>
      <c r="L159" s="233">
        <v>0</v>
      </c>
      <c r="M159" s="234">
        <v>402783</v>
      </c>
      <c r="N159" s="271">
        <v>402783</v>
      </c>
      <c r="O159" s="235"/>
      <c r="P159" s="231"/>
      <c r="Q159" s="236">
        <f t="shared" ref="Q159:Q164" si="35">K159-K147</f>
        <v>5900</v>
      </c>
      <c r="R159" s="236">
        <f t="shared" si="28"/>
        <v>67900</v>
      </c>
      <c r="S159" s="236">
        <f t="shared" si="29"/>
        <v>58300</v>
      </c>
      <c r="T159" s="237">
        <f t="shared" si="30"/>
        <v>0.85861561119293073</v>
      </c>
      <c r="U159" s="238">
        <v>69915</v>
      </c>
      <c r="V159" s="236">
        <v>6319.9</v>
      </c>
      <c r="W159" s="238"/>
      <c r="X159" s="238">
        <v>120300</v>
      </c>
      <c r="Y159" s="238">
        <v>12224.4</v>
      </c>
      <c r="Z159" s="238">
        <v>140262</v>
      </c>
      <c r="AA159" s="296" t="s">
        <v>490</v>
      </c>
      <c r="AB159" t="s">
        <v>459</v>
      </c>
    </row>
    <row r="160" spans="1:28" ht="17.25" thickBot="1">
      <c r="A160" s="145">
        <v>108</v>
      </c>
      <c r="B160" s="150" t="s">
        <v>430</v>
      </c>
      <c r="C160" s="230">
        <v>750</v>
      </c>
      <c r="D160" s="231">
        <v>483</v>
      </c>
      <c r="E160" s="231">
        <v>237</v>
      </c>
      <c r="F160" s="231">
        <v>434</v>
      </c>
      <c r="G160" s="231">
        <v>100</v>
      </c>
      <c r="H160" s="231">
        <v>36940</v>
      </c>
      <c r="I160" s="231">
        <v>5160</v>
      </c>
      <c r="J160" s="231">
        <v>42360</v>
      </c>
      <c r="K160" s="232">
        <f t="shared" si="27"/>
        <v>84460</v>
      </c>
      <c r="L160" s="233">
        <v>91589</v>
      </c>
      <c r="M160" s="234">
        <f t="shared" ref="M160:M168" si="36">N160-L160</f>
        <v>202308</v>
      </c>
      <c r="N160" s="271">
        <v>293897</v>
      </c>
      <c r="O160" s="235"/>
      <c r="P160" s="231"/>
      <c r="Q160" s="236">
        <f t="shared" si="35"/>
        <v>4860</v>
      </c>
      <c r="R160" s="236">
        <f t="shared" si="28"/>
        <v>36940</v>
      </c>
      <c r="S160" s="236">
        <f t="shared" si="29"/>
        <v>47520</v>
      </c>
      <c r="T160" s="237">
        <f t="shared" si="30"/>
        <v>1.286410395235517</v>
      </c>
      <c r="U160" s="238">
        <v>46791</v>
      </c>
      <c r="V160" s="236">
        <v>4611.2</v>
      </c>
      <c r="W160" s="238"/>
      <c r="X160" s="238">
        <v>79600</v>
      </c>
      <c r="Y160" s="238">
        <v>8907.7999999999993</v>
      </c>
      <c r="Z160" s="238"/>
      <c r="AA160" s="296"/>
    </row>
    <row r="161" spans="1:27" ht="17.25" thickBot="1">
      <c r="A161" s="145">
        <v>108</v>
      </c>
      <c r="B161" s="150" t="s">
        <v>431</v>
      </c>
      <c r="C161" s="230">
        <v>750</v>
      </c>
      <c r="D161" s="231">
        <v>519</v>
      </c>
      <c r="E161" s="231">
        <v>416</v>
      </c>
      <c r="F161" s="231">
        <v>456</v>
      </c>
      <c r="G161" s="231">
        <v>100</v>
      </c>
      <c r="H161" s="231">
        <v>113280</v>
      </c>
      <c r="I161" s="231">
        <v>15480</v>
      </c>
      <c r="J161" s="231">
        <v>75960</v>
      </c>
      <c r="K161" s="232">
        <f t="shared" si="27"/>
        <v>204720</v>
      </c>
      <c r="L161" s="233">
        <v>126346</v>
      </c>
      <c r="M161" s="234">
        <f t="shared" si="36"/>
        <v>459089</v>
      </c>
      <c r="N161" s="271">
        <v>585435</v>
      </c>
      <c r="O161" s="235"/>
      <c r="P161" s="231"/>
      <c r="Q161" s="236">
        <f t="shared" si="35"/>
        <v>3920</v>
      </c>
      <c r="R161" s="236">
        <f t="shared" si="28"/>
        <v>113280</v>
      </c>
      <c r="S161" s="236">
        <f t="shared" si="29"/>
        <v>91440</v>
      </c>
      <c r="T161" s="237">
        <f t="shared" si="30"/>
        <v>0.80720338983050843</v>
      </c>
      <c r="U161" s="238">
        <v>113415</v>
      </c>
      <c r="V161" s="236">
        <v>9190.9</v>
      </c>
      <c r="W161" s="238"/>
      <c r="X161" s="238">
        <v>200800</v>
      </c>
      <c r="Y161" s="238">
        <v>18101.7</v>
      </c>
      <c r="Z161" s="238"/>
      <c r="AA161" s="296"/>
    </row>
    <row r="162" spans="1:27" ht="17.25" thickBot="1">
      <c r="A162" s="145">
        <v>108</v>
      </c>
      <c r="B162" s="150" t="s">
        <v>432</v>
      </c>
      <c r="C162" s="230">
        <v>750</v>
      </c>
      <c r="D162" s="231">
        <v>727</v>
      </c>
      <c r="E162" s="231">
        <v>340</v>
      </c>
      <c r="F162" s="231">
        <v>517</v>
      </c>
      <c r="G162" s="231">
        <v>100</v>
      </c>
      <c r="H162" s="231">
        <v>125400</v>
      </c>
      <c r="I162" s="231">
        <v>12120</v>
      </c>
      <c r="J162" s="231">
        <v>80520</v>
      </c>
      <c r="K162" s="232">
        <f t="shared" si="27"/>
        <v>218040</v>
      </c>
      <c r="L162" s="233">
        <v>142075</v>
      </c>
      <c r="M162" s="234">
        <f t="shared" si="36"/>
        <v>479736</v>
      </c>
      <c r="N162" s="271">
        <v>621811</v>
      </c>
      <c r="O162" s="235"/>
      <c r="P162" s="231"/>
      <c r="Q162" s="236">
        <f t="shared" si="35"/>
        <v>33340</v>
      </c>
      <c r="R162" s="236">
        <f t="shared" si="28"/>
        <v>125400</v>
      </c>
      <c r="S162" s="236">
        <f t="shared" si="29"/>
        <v>92640</v>
      </c>
      <c r="T162" s="237">
        <f t="shared" si="30"/>
        <v>0.73875598086124405</v>
      </c>
      <c r="U162" s="238">
        <v>120794</v>
      </c>
      <c r="V162" s="236">
        <v>9762.5</v>
      </c>
      <c r="W162" s="238"/>
      <c r="X162" s="238">
        <v>184700</v>
      </c>
      <c r="Y162" s="238">
        <v>17133.8</v>
      </c>
      <c r="Z162" s="238"/>
      <c r="AA162" s="296"/>
    </row>
    <row r="163" spans="1:27" ht="17.25" thickBot="1">
      <c r="A163" s="145">
        <v>108</v>
      </c>
      <c r="B163" s="150" t="s">
        <v>173</v>
      </c>
      <c r="C163" s="230">
        <v>750</v>
      </c>
      <c r="D163" s="231">
        <v>793</v>
      </c>
      <c r="E163" s="231">
        <v>316</v>
      </c>
      <c r="F163" s="231">
        <v>618</v>
      </c>
      <c r="G163" s="231">
        <v>99</v>
      </c>
      <c r="H163" s="231">
        <v>151200</v>
      </c>
      <c r="I163" s="231">
        <v>13080</v>
      </c>
      <c r="J163" s="231">
        <v>95520</v>
      </c>
      <c r="K163" s="232">
        <f t="shared" si="27"/>
        <v>259800</v>
      </c>
      <c r="L163" s="233">
        <v>158480</v>
      </c>
      <c r="M163" s="234">
        <f t="shared" si="36"/>
        <v>569668</v>
      </c>
      <c r="N163" s="271">
        <v>728148</v>
      </c>
      <c r="O163" s="235">
        <v>14353.4</v>
      </c>
      <c r="P163" s="231"/>
      <c r="Q163" s="236">
        <f t="shared" si="35"/>
        <v>-44600</v>
      </c>
      <c r="R163" s="236">
        <f t="shared" si="28"/>
        <v>151200</v>
      </c>
      <c r="S163" s="236">
        <f t="shared" si="29"/>
        <v>108600</v>
      </c>
      <c r="T163" s="237">
        <f t="shared" si="30"/>
        <v>0.71825396825396826</v>
      </c>
      <c r="U163" s="238">
        <v>143929</v>
      </c>
      <c r="V163" s="236">
        <v>11311</v>
      </c>
      <c r="W163" s="238"/>
      <c r="X163" s="238">
        <v>259800</v>
      </c>
      <c r="Y163" s="238">
        <v>28964.2</v>
      </c>
      <c r="Z163" s="238"/>
      <c r="AA163" s="296"/>
    </row>
    <row r="164" spans="1:27" ht="17.25" thickBot="1">
      <c r="A164" s="145">
        <v>108</v>
      </c>
      <c r="B164" s="150" t="s">
        <v>491</v>
      </c>
      <c r="C164" s="230">
        <v>750</v>
      </c>
      <c r="D164" s="231">
        <v>948</v>
      </c>
      <c r="E164" s="231">
        <v>444</v>
      </c>
      <c r="F164" s="231">
        <v>628</v>
      </c>
      <c r="G164" s="231">
        <v>99</v>
      </c>
      <c r="H164" s="231">
        <v>161880</v>
      </c>
      <c r="I164" s="231">
        <v>17400</v>
      </c>
      <c r="J164" s="231">
        <v>101400</v>
      </c>
      <c r="K164" s="232">
        <f t="shared" si="27"/>
        <v>280680</v>
      </c>
      <c r="L164" s="233">
        <v>134279</v>
      </c>
      <c r="M164" s="234">
        <f t="shared" si="36"/>
        <v>811321</v>
      </c>
      <c r="N164" s="271">
        <v>945600</v>
      </c>
      <c r="O164" s="235">
        <v>116048.4</v>
      </c>
      <c r="P164" s="231"/>
      <c r="Q164" s="236">
        <f t="shared" si="35"/>
        <v>-420</v>
      </c>
      <c r="R164" s="236">
        <f t="shared" si="28"/>
        <v>161880</v>
      </c>
      <c r="S164" s="236">
        <f t="shared" si="29"/>
        <v>118800</v>
      </c>
      <c r="T164" s="237">
        <f t="shared" si="30"/>
        <v>0.7338769458858414</v>
      </c>
      <c r="U164" s="238">
        <v>155497</v>
      </c>
      <c r="V164" s="236">
        <v>13163</v>
      </c>
      <c r="W164" s="238"/>
      <c r="X164" s="238">
        <v>280680</v>
      </c>
      <c r="Y164" s="238">
        <v>34822.9</v>
      </c>
      <c r="Z164" s="238"/>
      <c r="AA164" s="296"/>
    </row>
    <row r="165" spans="1:27" ht="17.25" thickBot="1">
      <c r="A165" s="145">
        <v>108</v>
      </c>
      <c r="B165" s="150" t="s">
        <v>492</v>
      </c>
      <c r="C165" s="230">
        <v>750</v>
      </c>
      <c r="D165" s="231">
        <v>507</v>
      </c>
      <c r="E165" s="231">
        <v>258</v>
      </c>
      <c r="F165" s="231">
        <v>418</v>
      </c>
      <c r="G165" s="231">
        <v>99</v>
      </c>
      <c r="H165" s="231">
        <v>99240</v>
      </c>
      <c r="I165" s="231">
        <v>10920</v>
      </c>
      <c r="J165" s="231">
        <v>66120</v>
      </c>
      <c r="K165" s="232">
        <f t="shared" si="27"/>
        <v>176280</v>
      </c>
      <c r="L165" s="233">
        <v>15807</v>
      </c>
      <c r="M165" s="234">
        <f t="shared" si="36"/>
        <v>564094</v>
      </c>
      <c r="N165" s="271">
        <v>579901</v>
      </c>
      <c r="O165" s="235"/>
      <c r="P165" s="231"/>
      <c r="Q165" s="236">
        <f>K165-K153</f>
        <v>16580</v>
      </c>
      <c r="R165" s="236">
        <f t="shared" si="28"/>
        <v>99240</v>
      </c>
      <c r="S165" s="236">
        <f t="shared" si="29"/>
        <v>77040</v>
      </c>
      <c r="T165" s="237">
        <f t="shared" si="30"/>
        <v>0.77629987908101572</v>
      </c>
      <c r="U165" s="238">
        <v>97659</v>
      </c>
      <c r="V165" s="236">
        <v>9088.7999999999993</v>
      </c>
      <c r="W165" s="238">
        <v>3018.6</v>
      </c>
      <c r="X165" s="238">
        <v>159700</v>
      </c>
      <c r="Y165" s="238">
        <v>16932.599999999999</v>
      </c>
      <c r="Z165" s="238">
        <v>93752</v>
      </c>
      <c r="AA165" s="296"/>
    </row>
    <row r="166" spans="1:27" ht="17.25" thickBot="1">
      <c r="A166" s="145">
        <v>108</v>
      </c>
      <c r="B166" s="150" t="s">
        <v>493</v>
      </c>
      <c r="C166" s="230">
        <v>750</v>
      </c>
      <c r="D166" s="231">
        <v>339</v>
      </c>
      <c r="E166" s="231">
        <v>160</v>
      </c>
      <c r="F166" s="231">
        <v>172</v>
      </c>
      <c r="G166" s="231">
        <v>100</v>
      </c>
      <c r="H166" s="231">
        <v>56040</v>
      </c>
      <c r="I166" s="231">
        <v>8400</v>
      </c>
      <c r="J166" s="231">
        <v>34920</v>
      </c>
      <c r="K166" s="232">
        <f t="shared" si="27"/>
        <v>99360</v>
      </c>
      <c r="L166" s="233">
        <v>0</v>
      </c>
      <c r="M166" s="234">
        <f t="shared" si="36"/>
        <v>399053</v>
      </c>
      <c r="N166" s="271">
        <v>399053</v>
      </c>
      <c r="O166" s="235"/>
      <c r="P166" s="231"/>
      <c r="Q166" s="236">
        <f>K166-K154</f>
        <v>-3240</v>
      </c>
      <c r="R166" s="236">
        <f t="shared" si="28"/>
        <v>56040</v>
      </c>
      <c r="S166" s="236">
        <f t="shared" si="29"/>
        <v>43320</v>
      </c>
      <c r="T166" s="237">
        <f t="shared" si="30"/>
        <v>0.77301927194860809</v>
      </c>
      <c r="U166" s="238">
        <v>52959</v>
      </c>
      <c r="V166" s="236">
        <v>6267.8</v>
      </c>
      <c r="W166" s="238"/>
      <c r="X166" s="238">
        <v>99360</v>
      </c>
      <c r="Y166" s="238">
        <v>12535.7</v>
      </c>
      <c r="Z166" s="238"/>
      <c r="AA166" s="296"/>
    </row>
    <row r="167" spans="1:27" ht="17.25" thickBot="1">
      <c r="A167" s="145">
        <v>108</v>
      </c>
      <c r="B167" s="150" t="s">
        <v>494</v>
      </c>
      <c r="C167" s="230">
        <v>750</v>
      </c>
      <c r="D167" s="231">
        <v>852</v>
      </c>
      <c r="E167" s="231">
        <v>276</v>
      </c>
      <c r="F167" s="231">
        <v>568</v>
      </c>
      <c r="G167" s="231">
        <v>100</v>
      </c>
      <c r="H167" s="231">
        <v>98280</v>
      </c>
      <c r="I167" s="231">
        <v>10920</v>
      </c>
      <c r="J167" s="231">
        <v>69840</v>
      </c>
      <c r="K167" s="232">
        <f t="shared" si="27"/>
        <v>179040</v>
      </c>
      <c r="L167" s="233">
        <v>126762</v>
      </c>
      <c r="M167" s="234">
        <f t="shared" si="36"/>
        <v>499925</v>
      </c>
      <c r="N167" s="271">
        <v>626687</v>
      </c>
      <c r="O167" s="235">
        <v>51651.6</v>
      </c>
      <c r="P167" s="231"/>
      <c r="Q167" s="236">
        <f>K167-K155</f>
        <v>-52360</v>
      </c>
      <c r="R167" s="236">
        <f t="shared" si="28"/>
        <v>98280</v>
      </c>
      <c r="S167" s="236">
        <f t="shared" si="29"/>
        <v>80760</v>
      </c>
      <c r="T167" s="237">
        <f t="shared" si="30"/>
        <v>0.8217338217338217</v>
      </c>
      <c r="U167" s="238">
        <v>95428</v>
      </c>
      <c r="V167" s="236">
        <v>9165.4</v>
      </c>
      <c r="W167" s="238"/>
      <c r="X167" s="238">
        <v>179040</v>
      </c>
      <c r="Y167" s="238">
        <v>26827.599999999999</v>
      </c>
      <c r="Z167" s="238"/>
      <c r="AA167" s="296"/>
    </row>
    <row r="168" spans="1:27" ht="17.25" thickBot="1">
      <c r="A168" s="145">
        <v>108</v>
      </c>
      <c r="B168" s="150" t="s">
        <v>495</v>
      </c>
      <c r="C168" s="230">
        <v>750</v>
      </c>
      <c r="D168" s="231">
        <v>764</v>
      </c>
      <c r="E168" s="231">
        <v>715</v>
      </c>
      <c r="F168" s="231">
        <v>549</v>
      </c>
      <c r="G168" s="231">
        <v>99</v>
      </c>
      <c r="H168" s="231">
        <v>143760</v>
      </c>
      <c r="I168" s="231">
        <v>16680</v>
      </c>
      <c r="J168" s="231">
        <v>88680</v>
      </c>
      <c r="K168" s="232">
        <f t="shared" si="27"/>
        <v>249120</v>
      </c>
      <c r="L168" s="233">
        <v>151911</v>
      </c>
      <c r="M168" s="234">
        <f t="shared" si="36"/>
        <v>547597</v>
      </c>
      <c r="N168" s="271">
        <v>699508</v>
      </c>
      <c r="O168" s="235">
        <v>4673.2</v>
      </c>
      <c r="P168" s="231"/>
      <c r="Q168" s="236">
        <f>K168-K156</f>
        <v>23220</v>
      </c>
      <c r="R168" s="236">
        <f t="shared" si="28"/>
        <v>143760</v>
      </c>
      <c r="S168" s="236">
        <f t="shared" si="29"/>
        <v>105360</v>
      </c>
      <c r="T168" s="237">
        <f t="shared" si="30"/>
        <v>0.73288814691151916</v>
      </c>
      <c r="U168" s="238">
        <v>132781</v>
      </c>
      <c r="V168" s="236">
        <v>10923.8</v>
      </c>
      <c r="W168" s="238"/>
      <c r="X168" s="238">
        <v>225900</v>
      </c>
      <c r="Y168" s="238">
        <v>22497.9</v>
      </c>
      <c r="Z168" s="238"/>
      <c r="AA168" s="296"/>
    </row>
    <row r="169" spans="1:27" ht="17.25" thickBot="1">
      <c r="A169" s="145">
        <v>108</v>
      </c>
      <c r="B169" s="150" t="s">
        <v>496</v>
      </c>
      <c r="C169" s="203"/>
      <c r="D169" s="204"/>
      <c r="E169" s="204"/>
      <c r="F169" s="204"/>
      <c r="G169" s="204"/>
      <c r="H169" s="204"/>
      <c r="I169" s="204"/>
      <c r="J169" s="204"/>
      <c r="K169" s="205"/>
      <c r="L169" s="206"/>
      <c r="M169" s="207"/>
      <c r="N169" s="268"/>
      <c r="O169" s="208"/>
      <c r="P169" s="204"/>
      <c r="Q169" s="209"/>
      <c r="R169" s="209"/>
      <c r="S169" s="209"/>
      <c r="T169" s="210"/>
      <c r="U169" s="211"/>
      <c r="V169" s="209"/>
      <c r="W169" s="211"/>
      <c r="X169" s="211"/>
      <c r="Y169" s="211"/>
      <c r="Z169" s="211"/>
      <c r="AA169" s="283"/>
    </row>
    <row r="171" spans="1:27">
      <c r="Z171" s="313">
        <f>SUM(Z2:Z170)</f>
        <v>651842</v>
      </c>
    </row>
  </sheetData>
  <phoneticPr fontId="1" type="noConversion"/>
  <pageMargins left="0.75" right="0.75" top="1" bottom="1" header="0.5" footer="0.5"/>
  <pageSetup paperSize="9" scale="34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L16" sqref="L16"/>
    </sheetView>
  </sheetViews>
  <sheetFormatPr defaultRowHeight="16.5"/>
  <cols>
    <col min="1" max="1" width="9.375" bestFit="1" customWidth="1"/>
    <col min="5" max="5" width="11" customWidth="1"/>
    <col min="6" max="6" width="10.75" customWidth="1"/>
    <col min="9" max="9" width="3.75" customWidth="1"/>
    <col min="10" max="10" width="7" customWidth="1"/>
    <col min="11" max="11" width="5.75" customWidth="1"/>
    <col min="12" max="12" width="5.375" customWidth="1"/>
    <col min="13" max="13" width="6" customWidth="1"/>
    <col min="14" max="14" width="4.875" customWidth="1"/>
    <col min="15" max="16" width="5.875" customWidth="1"/>
    <col min="17" max="17" width="6.25" customWidth="1"/>
    <col min="18" max="18" width="6.625" customWidth="1"/>
    <col min="19" max="19" width="7.625" customWidth="1"/>
    <col min="20" max="20" width="6.75" customWidth="1"/>
    <col min="21" max="21" width="8.375" customWidth="1"/>
  </cols>
  <sheetData>
    <row r="1" spans="1:34" ht="21">
      <c r="A1" s="378" t="s">
        <v>400</v>
      </c>
      <c r="B1" s="379"/>
      <c r="C1" s="379"/>
      <c r="D1" s="379"/>
      <c r="E1" s="379"/>
      <c r="F1" s="379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</row>
    <row r="2" spans="1:34">
      <c r="A2" s="5" t="s">
        <v>6</v>
      </c>
      <c r="B2" s="329" t="s">
        <v>5</v>
      </c>
      <c r="C2" s="329" t="s">
        <v>0</v>
      </c>
      <c r="D2" s="329" t="s">
        <v>1</v>
      </c>
      <c r="E2" s="329" t="s">
        <v>227</v>
      </c>
      <c r="F2" s="329" t="s">
        <v>228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</row>
    <row r="3" spans="1:34">
      <c r="A3" s="60">
        <v>43101</v>
      </c>
      <c r="B3" s="3" t="s">
        <v>367</v>
      </c>
      <c r="C3" s="35">
        <v>496</v>
      </c>
      <c r="D3" s="35">
        <v>100</v>
      </c>
      <c r="E3" s="19">
        <v>196500</v>
      </c>
      <c r="F3" s="19">
        <v>529355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</row>
    <row r="4" spans="1:34">
      <c r="A4" s="60">
        <v>43132</v>
      </c>
      <c r="B4" s="3" t="s">
        <v>367</v>
      </c>
      <c r="C4" s="35">
        <v>437</v>
      </c>
      <c r="D4" s="35">
        <v>100</v>
      </c>
      <c r="E4" s="19">
        <v>120300</v>
      </c>
      <c r="F4" s="19">
        <v>359589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</row>
    <row r="5" spans="1:34">
      <c r="A5" s="60">
        <v>43160</v>
      </c>
      <c r="B5" s="3" t="s">
        <v>367</v>
      </c>
      <c r="C5" s="35">
        <v>421</v>
      </c>
      <c r="D5" s="35">
        <v>100</v>
      </c>
      <c r="E5" s="53">
        <v>79600</v>
      </c>
      <c r="F5" s="53">
        <v>250886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4">
      <c r="A6" s="60">
        <v>43191</v>
      </c>
      <c r="B6" s="3" t="s">
        <v>367</v>
      </c>
      <c r="C6" s="35">
        <v>493</v>
      </c>
      <c r="D6" s="35">
        <v>100</v>
      </c>
      <c r="E6" s="53">
        <v>200800</v>
      </c>
      <c r="F6" s="53">
        <v>542874</v>
      </c>
      <c r="G6" s="311"/>
      <c r="H6" s="311"/>
      <c r="I6" s="311"/>
      <c r="J6" s="312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4">
      <c r="A7" s="60">
        <v>43221</v>
      </c>
      <c r="B7" s="3" t="s">
        <v>425</v>
      </c>
      <c r="C7" s="35">
        <v>550</v>
      </c>
      <c r="D7" s="35">
        <v>100</v>
      </c>
      <c r="E7" s="53">
        <v>184700</v>
      </c>
      <c r="F7" s="53">
        <v>508176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</row>
    <row r="8" spans="1:34">
      <c r="A8" s="60">
        <v>43252</v>
      </c>
      <c r="B8" s="3" t="s">
        <v>424</v>
      </c>
      <c r="C8" s="35">
        <v>1013</v>
      </c>
      <c r="D8" s="35">
        <v>100</v>
      </c>
      <c r="E8" s="53">
        <v>304400</v>
      </c>
      <c r="F8" s="53">
        <v>953529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</row>
    <row r="9" spans="1:34">
      <c r="A9" s="60">
        <v>43282</v>
      </c>
      <c r="B9" s="3" t="s">
        <v>424</v>
      </c>
      <c r="C9" s="35">
        <v>1001</v>
      </c>
      <c r="D9" s="35">
        <v>100</v>
      </c>
      <c r="E9" s="53">
        <v>281100</v>
      </c>
      <c r="F9" s="53">
        <v>996643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</row>
    <row r="10" spans="1:34">
      <c r="A10" s="60">
        <v>43313</v>
      </c>
      <c r="B10" s="3" t="s">
        <v>424</v>
      </c>
      <c r="C10" s="35">
        <v>434</v>
      </c>
      <c r="D10" s="37">
        <v>100</v>
      </c>
      <c r="E10" s="54">
        <v>159700</v>
      </c>
      <c r="F10" s="54">
        <v>537993</v>
      </c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</row>
    <row r="11" spans="1:34">
      <c r="A11" s="60">
        <v>43344</v>
      </c>
      <c r="B11" s="3" t="s">
        <v>424</v>
      </c>
      <c r="C11" s="35">
        <v>358</v>
      </c>
      <c r="D11" s="37">
        <v>100</v>
      </c>
      <c r="E11" s="54">
        <v>102600</v>
      </c>
      <c r="F11" s="54">
        <v>411878</v>
      </c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</row>
    <row r="12" spans="1:34">
      <c r="A12" s="60">
        <v>43374</v>
      </c>
      <c r="B12" s="3" t="s">
        <v>424</v>
      </c>
      <c r="C12" s="40">
        <v>891</v>
      </c>
      <c r="D12" s="37">
        <v>100</v>
      </c>
      <c r="E12" s="54">
        <v>231400</v>
      </c>
      <c r="F12" s="54">
        <v>789040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</row>
    <row r="13" spans="1:34">
      <c r="A13" s="60">
        <v>43405</v>
      </c>
      <c r="B13" s="3" t="s">
        <v>424</v>
      </c>
      <c r="C13" s="40">
        <v>528</v>
      </c>
      <c r="D13" s="37">
        <v>100</v>
      </c>
      <c r="E13" s="54">
        <v>225900</v>
      </c>
      <c r="F13" s="54">
        <v>637894</v>
      </c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</row>
    <row r="14" spans="1:34">
      <c r="A14" s="60">
        <v>43435</v>
      </c>
      <c r="B14" s="3" t="s">
        <v>424</v>
      </c>
      <c r="C14" s="40">
        <v>520</v>
      </c>
      <c r="D14" s="40">
        <v>100</v>
      </c>
      <c r="E14" s="55">
        <v>211000</v>
      </c>
      <c r="F14" s="55">
        <v>608699</v>
      </c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</row>
    <row r="15" spans="1:34">
      <c r="A15" s="71" t="s">
        <v>166</v>
      </c>
      <c r="B15" s="71"/>
      <c r="C15" s="72"/>
      <c r="D15" s="72"/>
      <c r="E15" s="73">
        <f>SUM(E3:E14)</f>
        <v>2298000</v>
      </c>
      <c r="F15" s="73">
        <f>SUM(F3:F14)</f>
        <v>7126556</v>
      </c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</row>
    <row r="16" spans="1:34" ht="20.25">
      <c r="A16" s="380" t="s">
        <v>401</v>
      </c>
      <c r="B16" s="379"/>
      <c r="C16" s="379"/>
      <c r="D16" s="379"/>
      <c r="E16" s="379"/>
      <c r="F16" s="379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</row>
    <row r="17" spans="1:34">
      <c r="A17" s="5" t="s">
        <v>6</v>
      </c>
      <c r="B17" s="381" t="s">
        <v>103</v>
      </c>
      <c r="C17" s="382"/>
      <c r="D17" s="381" t="s">
        <v>102</v>
      </c>
      <c r="E17" s="382"/>
      <c r="F17" s="329" t="s">
        <v>162</v>
      </c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</row>
    <row r="18" spans="1:34">
      <c r="A18" s="60">
        <v>43101</v>
      </c>
      <c r="B18" s="383">
        <v>779</v>
      </c>
      <c r="C18" s="384"/>
      <c r="D18" s="385">
        <v>1531</v>
      </c>
      <c r="E18" s="384"/>
      <c r="F18" s="8">
        <f>B18+D18</f>
        <v>2310</v>
      </c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</row>
    <row r="19" spans="1:34">
      <c r="A19" s="60">
        <v>43132</v>
      </c>
      <c r="B19" s="383">
        <v>233</v>
      </c>
      <c r="C19" s="384"/>
      <c r="D19" s="385">
        <v>519</v>
      </c>
      <c r="E19" s="384"/>
      <c r="F19" s="8">
        <f>B19+D19</f>
        <v>752</v>
      </c>
    </row>
    <row r="20" spans="1:34">
      <c r="A20" s="60">
        <v>43160</v>
      </c>
      <c r="B20" s="383">
        <v>1034</v>
      </c>
      <c r="C20" s="384"/>
      <c r="D20" s="385">
        <v>4560</v>
      </c>
      <c r="E20" s="384"/>
      <c r="F20" s="8">
        <f t="shared" ref="F20:F29" si="0">SUM(B20:E20)</f>
        <v>5594</v>
      </c>
    </row>
    <row r="21" spans="1:34">
      <c r="A21" s="60">
        <v>43191</v>
      </c>
      <c r="B21" s="383">
        <v>779</v>
      </c>
      <c r="C21" s="384"/>
      <c r="D21" s="385">
        <v>4178</v>
      </c>
      <c r="E21" s="384"/>
      <c r="F21" s="8">
        <f t="shared" si="0"/>
        <v>4957</v>
      </c>
    </row>
    <row r="22" spans="1:34">
      <c r="A22" s="60">
        <v>43221</v>
      </c>
      <c r="B22" s="383">
        <v>3321</v>
      </c>
      <c r="C22" s="384"/>
      <c r="D22" s="385">
        <v>5086</v>
      </c>
      <c r="E22" s="384"/>
      <c r="F22" s="8">
        <f t="shared" si="0"/>
        <v>8407</v>
      </c>
    </row>
    <row r="23" spans="1:34">
      <c r="A23" s="60">
        <v>43252</v>
      </c>
      <c r="B23" s="383">
        <v>2279</v>
      </c>
      <c r="C23" s="384"/>
      <c r="D23" s="385">
        <v>4600</v>
      </c>
      <c r="E23" s="384"/>
      <c r="F23" s="8">
        <f t="shared" si="0"/>
        <v>6879</v>
      </c>
    </row>
    <row r="24" spans="1:34">
      <c r="A24" s="60">
        <v>43282</v>
      </c>
      <c r="B24" s="383">
        <v>144</v>
      </c>
      <c r="C24" s="384"/>
      <c r="D24" s="385">
        <v>1772</v>
      </c>
      <c r="E24" s="384"/>
      <c r="F24" s="8">
        <f t="shared" si="0"/>
        <v>1916</v>
      </c>
    </row>
    <row r="25" spans="1:34">
      <c r="A25" s="60">
        <v>43313</v>
      </c>
      <c r="B25" s="383">
        <v>0</v>
      </c>
      <c r="C25" s="384"/>
      <c r="D25" s="385">
        <v>132</v>
      </c>
      <c r="E25" s="386"/>
      <c r="F25" s="8">
        <f t="shared" si="0"/>
        <v>132</v>
      </c>
    </row>
    <row r="26" spans="1:34">
      <c r="A26" s="60">
        <v>43344</v>
      </c>
      <c r="B26" s="383">
        <v>1051</v>
      </c>
      <c r="C26" s="384"/>
      <c r="D26" s="385">
        <v>3274</v>
      </c>
      <c r="E26" s="386"/>
      <c r="F26" s="8">
        <f t="shared" si="0"/>
        <v>4325</v>
      </c>
    </row>
    <row r="27" spans="1:34">
      <c r="A27" s="60">
        <v>43374</v>
      </c>
      <c r="B27" s="383">
        <v>1056</v>
      </c>
      <c r="C27" s="384"/>
      <c r="D27" s="385">
        <v>5210</v>
      </c>
      <c r="E27" s="386"/>
      <c r="F27" s="8">
        <f t="shared" si="0"/>
        <v>6266</v>
      </c>
    </row>
    <row r="28" spans="1:34">
      <c r="A28" s="60">
        <v>43405</v>
      </c>
      <c r="B28" s="383">
        <v>937</v>
      </c>
      <c r="C28" s="384"/>
      <c r="D28" s="385">
        <v>5250</v>
      </c>
      <c r="E28" s="384"/>
      <c r="F28" s="8">
        <f t="shared" si="0"/>
        <v>6187</v>
      </c>
    </row>
    <row r="29" spans="1:34">
      <c r="A29" s="61">
        <v>43435</v>
      </c>
      <c r="B29" s="383">
        <v>2533</v>
      </c>
      <c r="C29" s="384"/>
      <c r="D29" s="385">
        <v>5151</v>
      </c>
      <c r="E29" s="386"/>
      <c r="F29" s="8">
        <f t="shared" si="0"/>
        <v>7684</v>
      </c>
    </row>
    <row r="30" spans="1:34">
      <c r="A30" s="71" t="s">
        <v>166</v>
      </c>
      <c r="B30" s="390">
        <f>SUM(B18:B29)</f>
        <v>14146</v>
      </c>
      <c r="C30" s="390"/>
      <c r="D30" s="390">
        <f>SUM(D18:D29)</f>
        <v>41263</v>
      </c>
      <c r="E30" s="390"/>
      <c r="F30" s="74">
        <f>SUM(F18:F29)</f>
        <v>55409</v>
      </c>
    </row>
    <row r="31" spans="1:34" ht="20.25">
      <c r="A31" s="387" t="s">
        <v>402</v>
      </c>
      <c r="B31" s="388"/>
      <c r="C31" s="388"/>
      <c r="D31" s="389"/>
      <c r="E31" s="389"/>
      <c r="F31" s="389"/>
    </row>
    <row r="32" spans="1:34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43101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43132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43160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43191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43221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43252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43282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43313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43344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43374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43405</v>
      </c>
      <c r="B43" s="33">
        <v>0</v>
      </c>
      <c r="C43" s="33">
        <v>0</v>
      </c>
      <c r="D43" s="108"/>
      <c r="E43" s="110"/>
      <c r="F43" s="110"/>
    </row>
    <row r="44" spans="1:6">
      <c r="A44" s="60">
        <v>43435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1:F1"/>
    <mergeCell ref="A16:F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1:F31"/>
    <mergeCell ref="B28:C28"/>
    <mergeCell ref="D28:E28"/>
    <mergeCell ref="B29:C29"/>
    <mergeCell ref="D29:E29"/>
    <mergeCell ref="B30:C30"/>
    <mergeCell ref="D30:E30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J30" sqref="J30"/>
    </sheetView>
  </sheetViews>
  <sheetFormatPr defaultRowHeight="16.5"/>
  <cols>
    <col min="1" max="1" width="9.375" bestFit="1" customWidth="1"/>
    <col min="5" max="5" width="11" customWidth="1"/>
    <col min="6" max="6" width="10.75" customWidth="1"/>
  </cols>
  <sheetData>
    <row r="1" spans="1:6" ht="21">
      <c r="A1" s="378" t="s">
        <v>365</v>
      </c>
      <c r="B1" s="379"/>
      <c r="C1" s="379"/>
      <c r="D1" s="379"/>
      <c r="E1" s="379"/>
      <c r="F1" s="379"/>
    </row>
    <row r="2" spans="1:6">
      <c r="A2" s="5" t="s">
        <v>6</v>
      </c>
      <c r="B2" s="297" t="s">
        <v>5</v>
      </c>
      <c r="C2" s="297" t="s">
        <v>0</v>
      </c>
      <c r="D2" s="297" t="s">
        <v>1</v>
      </c>
      <c r="E2" s="297" t="s">
        <v>227</v>
      </c>
      <c r="F2" s="297" t="s">
        <v>228</v>
      </c>
    </row>
    <row r="3" spans="1:6">
      <c r="A3" s="60">
        <v>42736</v>
      </c>
      <c r="B3" s="3" t="s">
        <v>201</v>
      </c>
      <c r="C3" s="35">
        <v>435</v>
      </c>
      <c r="D3" s="35">
        <v>99</v>
      </c>
      <c r="E3" s="19">
        <v>179700</v>
      </c>
      <c r="F3" s="19">
        <v>499199</v>
      </c>
    </row>
    <row r="4" spans="1:6">
      <c r="A4" s="60">
        <v>42767</v>
      </c>
      <c r="B4" s="3" t="s">
        <v>367</v>
      </c>
      <c r="C4" s="35">
        <v>407</v>
      </c>
      <c r="D4" s="35">
        <v>100</v>
      </c>
      <c r="E4" s="19">
        <v>84000</v>
      </c>
      <c r="F4" s="19">
        <v>270368</v>
      </c>
    </row>
    <row r="5" spans="1:6">
      <c r="A5" s="60">
        <v>42795</v>
      </c>
      <c r="B5" s="3" t="s">
        <v>367</v>
      </c>
      <c r="C5" s="35">
        <v>411</v>
      </c>
      <c r="D5" s="35">
        <v>100</v>
      </c>
      <c r="E5" s="53">
        <v>91500</v>
      </c>
      <c r="F5" s="53">
        <v>291853</v>
      </c>
    </row>
    <row r="6" spans="1:6">
      <c r="A6" s="60">
        <v>42826</v>
      </c>
      <c r="B6" s="3" t="s">
        <v>367</v>
      </c>
      <c r="C6" s="35">
        <v>451</v>
      </c>
      <c r="D6" s="35">
        <v>99</v>
      </c>
      <c r="E6" s="53">
        <v>190200</v>
      </c>
      <c r="F6" s="53">
        <v>525248</v>
      </c>
    </row>
    <row r="7" spans="1:6">
      <c r="A7" s="60">
        <v>42856</v>
      </c>
      <c r="B7" s="3" t="s">
        <v>367</v>
      </c>
      <c r="C7" s="35">
        <v>531</v>
      </c>
      <c r="D7" s="35">
        <v>99</v>
      </c>
      <c r="E7" s="53">
        <v>170700</v>
      </c>
      <c r="F7" s="53">
        <v>467924</v>
      </c>
    </row>
    <row r="8" spans="1:6">
      <c r="A8" s="60">
        <v>42887</v>
      </c>
      <c r="B8" s="3" t="s">
        <v>367</v>
      </c>
      <c r="C8" s="35">
        <v>719</v>
      </c>
      <c r="D8" s="35">
        <v>99</v>
      </c>
      <c r="E8" s="53">
        <v>216800</v>
      </c>
      <c r="F8" s="53">
        <v>628047</v>
      </c>
    </row>
    <row r="9" spans="1:6">
      <c r="A9" s="60">
        <v>42917</v>
      </c>
      <c r="B9" s="3" t="s">
        <v>367</v>
      </c>
      <c r="C9" s="35">
        <v>829</v>
      </c>
      <c r="D9" s="35">
        <v>99</v>
      </c>
      <c r="E9" s="53">
        <v>242500</v>
      </c>
      <c r="F9" s="53">
        <v>839327</v>
      </c>
    </row>
    <row r="10" spans="1:6">
      <c r="A10" s="60">
        <v>42948</v>
      </c>
      <c r="B10" s="3" t="s">
        <v>367</v>
      </c>
      <c r="C10" s="35">
        <v>419</v>
      </c>
      <c r="D10" s="37">
        <v>100</v>
      </c>
      <c r="E10" s="54">
        <v>144100</v>
      </c>
      <c r="F10" s="54">
        <v>451966</v>
      </c>
    </row>
    <row r="11" spans="1:6">
      <c r="A11" s="60">
        <v>42979</v>
      </c>
      <c r="B11" s="3" t="s">
        <v>367</v>
      </c>
      <c r="C11" s="35">
        <v>375</v>
      </c>
      <c r="D11" s="37">
        <v>100</v>
      </c>
      <c r="E11" s="54">
        <v>95600</v>
      </c>
      <c r="F11" s="54">
        <v>356721</v>
      </c>
    </row>
    <row r="12" spans="1:6">
      <c r="A12" s="60">
        <v>43009</v>
      </c>
      <c r="B12" s="3" t="s">
        <v>367</v>
      </c>
      <c r="C12" s="40">
        <v>1017</v>
      </c>
      <c r="D12" s="37">
        <v>100</v>
      </c>
      <c r="E12" s="54">
        <v>271500</v>
      </c>
      <c r="F12" s="54">
        <v>1040905</v>
      </c>
    </row>
    <row r="13" spans="1:6">
      <c r="A13" s="60">
        <v>43040</v>
      </c>
      <c r="B13" s="3" t="s">
        <v>367</v>
      </c>
      <c r="C13" s="40">
        <v>933</v>
      </c>
      <c r="D13" s="37">
        <v>100</v>
      </c>
      <c r="E13" s="54">
        <v>227900</v>
      </c>
      <c r="F13" s="54">
        <v>745027</v>
      </c>
    </row>
    <row r="14" spans="1:6">
      <c r="A14" s="61">
        <v>43070</v>
      </c>
      <c r="B14" s="3" t="s">
        <v>367</v>
      </c>
      <c r="C14" s="40">
        <v>482</v>
      </c>
      <c r="D14" s="40">
        <v>100</v>
      </c>
      <c r="E14" s="55">
        <v>194200</v>
      </c>
      <c r="F14" s="55">
        <v>528053</v>
      </c>
    </row>
    <row r="15" spans="1:6">
      <c r="A15" s="71" t="s">
        <v>166</v>
      </c>
      <c r="B15" s="71"/>
      <c r="C15" s="72"/>
      <c r="D15" s="72"/>
      <c r="E15" s="73">
        <f>SUM(E3:E14)</f>
        <v>2108700</v>
      </c>
      <c r="F15" s="73">
        <f>SUM(F3:F14)</f>
        <v>6644638</v>
      </c>
    </row>
    <row r="16" spans="1:6" ht="20.25">
      <c r="A16" s="380" t="s">
        <v>399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297" t="s">
        <v>162</v>
      </c>
    </row>
    <row r="18" spans="1:6">
      <c r="A18" s="60">
        <v>42736</v>
      </c>
      <c r="B18" s="383">
        <v>428</v>
      </c>
      <c r="C18" s="384"/>
      <c r="D18" s="385">
        <v>1065</v>
      </c>
      <c r="E18" s="384"/>
      <c r="F18" s="8">
        <f>B18+D18</f>
        <v>1493</v>
      </c>
    </row>
    <row r="19" spans="1:6">
      <c r="A19" s="60">
        <v>42767</v>
      </c>
      <c r="B19" s="383">
        <v>1037</v>
      </c>
      <c r="C19" s="384"/>
      <c r="D19" s="385">
        <v>1207</v>
      </c>
      <c r="E19" s="384"/>
      <c r="F19" s="8">
        <f>B19+D19</f>
        <v>2244</v>
      </c>
    </row>
    <row r="20" spans="1:6">
      <c r="A20" s="60">
        <v>42795</v>
      </c>
      <c r="B20" s="383">
        <v>706</v>
      </c>
      <c r="C20" s="384"/>
      <c r="D20" s="385">
        <v>3670</v>
      </c>
      <c r="E20" s="384"/>
      <c r="F20" s="8">
        <f t="shared" ref="F20:F29" si="0">SUM(B20:E20)</f>
        <v>4376</v>
      </c>
    </row>
    <row r="21" spans="1:6">
      <c r="A21" s="60">
        <v>42826</v>
      </c>
      <c r="B21" s="383">
        <v>706.5</v>
      </c>
      <c r="C21" s="384"/>
      <c r="D21" s="385">
        <v>3670</v>
      </c>
      <c r="E21" s="384"/>
      <c r="F21" s="8">
        <f t="shared" si="0"/>
        <v>4376.5</v>
      </c>
    </row>
    <row r="22" spans="1:6">
      <c r="A22" s="60">
        <v>42856</v>
      </c>
      <c r="B22" s="383">
        <v>951</v>
      </c>
      <c r="C22" s="384"/>
      <c r="D22" s="385">
        <v>3689</v>
      </c>
      <c r="E22" s="384"/>
      <c r="F22" s="8">
        <f t="shared" si="0"/>
        <v>4640</v>
      </c>
    </row>
    <row r="23" spans="1:6">
      <c r="A23" s="60">
        <v>42887</v>
      </c>
      <c r="B23" s="383">
        <v>1104</v>
      </c>
      <c r="C23" s="384"/>
      <c r="D23" s="385">
        <v>3736</v>
      </c>
      <c r="E23" s="384"/>
      <c r="F23" s="8">
        <f t="shared" si="0"/>
        <v>4840</v>
      </c>
    </row>
    <row r="24" spans="1:6">
      <c r="A24" s="60">
        <v>42917</v>
      </c>
      <c r="B24" s="383">
        <v>206</v>
      </c>
      <c r="C24" s="384"/>
      <c r="D24" s="385">
        <v>1848</v>
      </c>
      <c r="E24" s="384"/>
      <c r="F24" s="8">
        <f t="shared" si="0"/>
        <v>2054</v>
      </c>
    </row>
    <row r="25" spans="1:6">
      <c r="A25" s="60">
        <v>42948</v>
      </c>
      <c r="B25" s="383">
        <v>52</v>
      </c>
      <c r="C25" s="384"/>
      <c r="D25" s="385">
        <v>266</v>
      </c>
      <c r="E25" s="386"/>
      <c r="F25" s="8">
        <f t="shared" si="0"/>
        <v>318</v>
      </c>
    </row>
    <row r="26" spans="1:6">
      <c r="A26" s="60">
        <v>42979</v>
      </c>
      <c r="B26" s="383">
        <v>2477</v>
      </c>
      <c r="C26" s="384"/>
      <c r="D26" s="385">
        <v>3605</v>
      </c>
      <c r="E26" s="386"/>
      <c r="F26" s="8">
        <f t="shared" si="0"/>
        <v>6082</v>
      </c>
    </row>
    <row r="27" spans="1:6">
      <c r="A27" s="60">
        <v>43009</v>
      </c>
      <c r="B27" s="383">
        <v>1452</v>
      </c>
      <c r="C27" s="384"/>
      <c r="D27" s="385">
        <v>4422</v>
      </c>
      <c r="E27" s="386"/>
      <c r="F27" s="8">
        <f t="shared" si="0"/>
        <v>5874</v>
      </c>
    </row>
    <row r="28" spans="1:6">
      <c r="A28" s="60">
        <v>43040</v>
      </c>
      <c r="B28" s="383">
        <v>861</v>
      </c>
      <c r="C28" s="384"/>
      <c r="D28" s="385">
        <v>5049</v>
      </c>
      <c r="E28" s="384"/>
      <c r="F28" s="8">
        <f t="shared" si="0"/>
        <v>5910</v>
      </c>
    </row>
    <row r="29" spans="1:6">
      <c r="A29" s="61">
        <v>43070</v>
      </c>
      <c r="B29" s="383">
        <v>1265</v>
      </c>
      <c r="C29" s="384"/>
      <c r="D29" s="385">
        <v>5392</v>
      </c>
      <c r="E29" s="386"/>
      <c r="F29" s="8">
        <f t="shared" si="0"/>
        <v>6657</v>
      </c>
    </row>
    <row r="30" spans="1:6">
      <c r="A30" s="71" t="s">
        <v>166</v>
      </c>
      <c r="B30" s="390">
        <f>SUM(B18:B29)</f>
        <v>11245.5</v>
      </c>
      <c r="C30" s="390"/>
      <c r="D30" s="390">
        <f>SUM(D18:D29)</f>
        <v>37619</v>
      </c>
      <c r="E30" s="390"/>
      <c r="F30" s="74">
        <f>SUM(F18:F29)</f>
        <v>48864.5</v>
      </c>
    </row>
    <row r="31" spans="1:6" ht="20.25">
      <c r="A31" s="387" t="s">
        <v>366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42736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42767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42795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42826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42856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42887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42917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42948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42979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43009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43040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43070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31:F3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A1:F1"/>
    <mergeCell ref="A16:F16"/>
    <mergeCell ref="B17:C17"/>
    <mergeCell ref="D17:E17"/>
    <mergeCell ref="B18:C18"/>
    <mergeCell ref="D18:E18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I28" sqref="I28"/>
    </sheetView>
  </sheetViews>
  <sheetFormatPr defaultRowHeight="16.5"/>
  <cols>
    <col min="1" max="1" width="9.375" bestFit="1" customWidth="1"/>
    <col min="5" max="5" width="11" customWidth="1"/>
    <col min="6" max="6" width="10.75" customWidth="1"/>
  </cols>
  <sheetData>
    <row r="1" spans="1:6" ht="21">
      <c r="A1" s="378" t="s">
        <v>309</v>
      </c>
      <c r="B1" s="379"/>
      <c r="C1" s="379"/>
      <c r="D1" s="379"/>
      <c r="E1" s="379"/>
      <c r="F1" s="379"/>
    </row>
    <row r="2" spans="1:6">
      <c r="A2" s="5" t="s">
        <v>6</v>
      </c>
      <c r="B2" s="6" t="s">
        <v>5</v>
      </c>
      <c r="C2" s="6" t="s">
        <v>0</v>
      </c>
      <c r="D2" s="6" t="s">
        <v>1</v>
      </c>
      <c r="E2" s="6" t="s">
        <v>227</v>
      </c>
      <c r="F2" s="6" t="s">
        <v>228</v>
      </c>
    </row>
    <row r="3" spans="1:6">
      <c r="A3" s="60">
        <v>42370</v>
      </c>
      <c r="B3" s="3" t="s">
        <v>201</v>
      </c>
      <c r="C3" s="35">
        <v>451</v>
      </c>
      <c r="D3" s="35">
        <v>99</v>
      </c>
      <c r="E3" s="19">
        <v>173600</v>
      </c>
      <c r="F3" s="19">
        <v>543383</v>
      </c>
    </row>
    <row r="4" spans="1:6">
      <c r="A4" s="60">
        <v>42401</v>
      </c>
      <c r="B4" s="3" t="s">
        <v>201</v>
      </c>
      <c r="C4" s="35">
        <v>418</v>
      </c>
      <c r="D4" s="35">
        <v>100</v>
      </c>
      <c r="E4" s="19">
        <v>110100</v>
      </c>
      <c r="F4" s="19">
        <v>367191</v>
      </c>
    </row>
    <row r="5" spans="1:6">
      <c r="A5" s="60">
        <v>42430</v>
      </c>
      <c r="B5" s="3" t="s">
        <v>201</v>
      </c>
      <c r="C5" s="35">
        <v>299</v>
      </c>
      <c r="D5" s="35">
        <v>100</v>
      </c>
      <c r="E5" s="53">
        <v>54900</v>
      </c>
      <c r="F5" s="53">
        <v>220852</v>
      </c>
    </row>
    <row r="6" spans="1:6">
      <c r="A6" s="60">
        <v>42461</v>
      </c>
      <c r="B6" s="3" t="s">
        <v>201</v>
      </c>
      <c r="C6" s="35">
        <v>443</v>
      </c>
      <c r="D6" s="35">
        <v>99</v>
      </c>
      <c r="E6" s="53">
        <v>175600</v>
      </c>
      <c r="F6" s="53">
        <v>551549</v>
      </c>
    </row>
    <row r="7" spans="1:6">
      <c r="A7" s="60">
        <v>42491</v>
      </c>
      <c r="B7" s="3" t="s">
        <v>201</v>
      </c>
      <c r="C7" s="35">
        <v>585</v>
      </c>
      <c r="D7" s="35">
        <v>99</v>
      </c>
      <c r="E7" s="53">
        <v>168300</v>
      </c>
      <c r="F7" s="53">
        <v>472379</v>
      </c>
    </row>
    <row r="8" spans="1:6">
      <c r="A8" s="60">
        <v>42522</v>
      </c>
      <c r="B8" s="3" t="s">
        <v>201</v>
      </c>
      <c r="C8" s="35">
        <v>816</v>
      </c>
      <c r="D8" s="35">
        <v>99</v>
      </c>
      <c r="E8" s="53">
        <v>236600</v>
      </c>
      <c r="F8" s="53">
        <v>735408</v>
      </c>
    </row>
    <row r="9" spans="1:6">
      <c r="A9" s="60">
        <v>42552</v>
      </c>
      <c r="B9" s="3" t="s">
        <v>201</v>
      </c>
      <c r="C9" s="35">
        <v>978</v>
      </c>
      <c r="D9" s="35">
        <v>99</v>
      </c>
      <c r="E9" s="53">
        <v>274700</v>
      </c>
      <c r="F9" s="53">
        <v>1019735</v>
      </c>
    </row>
    <row r="10" spans="1:6">
      <c r="A10" s="60">
        <v>42583</v>
      </c>
      <c r="B10" s="3" t="s">
        <v>201</v>
      </c>
      <c r="C10" s="35">
        <v>577</v>
      </c>
      <c r="D10" s="37">
        <v>100</v>
      </c>
      <c r="E10" s="54">
        <v>141500</v>
      </c>
      <c r="F10" s="54">
        <v>397736</v>
      </c>
    </row>
    <row r="11" spans="1:6">
      <c r="A11" s="60">
        <v>42614</v>
      </c>
      <c r="B11" s="3" t="s">
        <v>201</v>
      </c>
      <c r="C11" s="35">
        <v>341</v>
      </c>
      <c r="D11" s="37">
        <v>100</v>
      </c>
      <c r="E11" s="54">
        <v>91000</v>
      </c>
      <c r="F11" s="54">
        <v>293948</v>
      </c>
    </row>
    <row r="12" spans="1:6">
      <c r="A12" s="60">
        <v>42644</v>
      </c>
      <c r="B12" s="3" t="s">
        <v>201</v>
      </c>
      <c r="C12" s="40">
        <v>784</v>
      </c>
      <c r="D12" s="37">
        <v>99</v>
      </c>
      <c r="E12" s="54">
        <v>218200</v>
      </c>
      <c r="F12" s="54">
        <v>746085</v>
      </c>
    </row>
    <row r="13" spans="1:6">
      <c r="A13" s="60">
        <v>42675</v>
      </c>
      <c r="B13" s="3" t="s">
        <v>201</v>
      </c>
      <c r="C13" s="40">
        <v>836</v>
      </c>
      <c r="D13" s="37">
        <v>99</v>
      </c>
      <c r="E13" s="54">
        <v>235200</v>
      </c>
      <c r="F13" s="54">
        <v>730870</v>
      </c>
    </row>
    <row r="14" spans="1:6">
      <c r="A14" s="61">
        <v>42705</v>
      </c>
      <c r="B14" s="3" t="s">
        <v>201</v>
      </c>
      <c r="C14" s="40">
        <v>485</v>
      </c>
      <c r="D14" s="40">
        <v>99</v>
      </c>
      <c r="E14" s="55">
        <v>177100</v>
      </c>
      <c r="F14" s="55">
        <v>495512</v>
      </c>
    </row>
    <row r="15" spans="1:6">
      <c r="A15" s="71" t="s">
        <v>166</v>
      </c>
      <c r="B15" s="71"/>
      <c r="C15" s="72"/>
      <c r="D15" s="72"/>
      <c r="E15" s="73">
        <f>SUM(E3:E14)</f>
        <v>2056800</v>
      </c>
      <c r="F15" s="73">
        <f>SUM(F3:F14)</f>
        <v>6574648</v>
      </c>
    </row>
    <row r="16" spans="1:6" ht="20.25">
      <c r="A16" s="380" t="s">
        <v>310</v>
      </c>
      <c r="B16" s="379"/>
      <c r="C16" s="379"/>
      <c r="D16" s="379"/>
      <c r="E16" s="379"/>
      <c r="F16" s="379"/>
    </row>
    <row r="17" spans="1:7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</row>
    <row r="18" spans="1:7">
      <c r="A18" s="60">
        <v>42370</v>
      </c>
      <c r="B18" s="383">
        <v>568</v>
      </c>
      <c r="C18" s="384"/>
      <c r="D18" s="385">
        <v>1856</v>
      </c>
      <c r="E18" s="384"/>
      <c r="F18" s="8">
        <f>B18+D18</f>
        <v>2424</v>
      </c>
    </row>
    <row r="19" spans="1:7">
      <c r="A19" s="60">
        <v>42401</v>
      </c>
      <c r="B19" s="383">
        <v>49</v>
      </c>
      <c r="C19" s="384"/>
      <c r="D19" s="385">
        <v>136</v>
      </c>
      <c r="E19" s="384"/>
      <c r="F19" s="8">
        <f>B19+D19</f>
        <v>185</v>
      </c>
    </row>
    <row r="20" spans="1:7">
      <c r="A20" s="60">
        <v>42430</v>
      </c>
      <c r="B20" s="383">
        <v>1097</v>
      </c>
      <c r="C20" s="384"/>
      <c r="D20" s="385">
        <v>3703</v>
      </c>
      <c r="E20" s="384"/>
      <c r="F20" s="8">
        <f t="shared" ref="F20:F29" si="0">SUM(B20:E20)</f>
        <v>4800</v>
      </c>
    </row>
    <row r="21" spans="1:7">
      <c r="A21" s="60">
        <v>42461</v>
      </c>
      <c r="B21" s="383">
        <v>1097</v>
      </c>
      <c r="C21" s="384"/>
      <c r="D21" s="385">
        <v>3703</v>
      </c>
      <c r="E21" s="384"/>
      <c r="F21" s="8">
        <f t="shared" si="0"/>
        <v>4800</v>
      </c>
    </row>
    <row r="22" spans="1:7">
      <c r="A22" s="60">
        <v>42491</v>
      </c>
      <c r="B22" s="383">
        <v>1020</v>
      </c>
      <c r="C22" s="384"/>
      <c r="D22" s="385">
        <v>3656</v>
      </c>
      <c r="E22" s="384"/>
      <c r="F22" s="8">
        <f t="shared" si="0"/>
        <v>4676</v>
      </c>
    </row>
    <row r="23" spans="1:7">
      <c r="A23" s="60">
        <v>42522</v>
      </c>
      <c r="B23" s="383">
        <v>1070</v>
      </c>
      <c r="C23" s="384"/>
      <c r="D23" s="385">
        <v>3857</v>
      </c>
      <c r="E23" s="384"/>
      <c r="F23" s="8">
        <f t="shared" si="0"/>
        <v>4927</v>
      </c>
    </row>
    <row r="24" spans="1:7">
      <c r="A24" s="60">
        <v>42552</v>
      </c>
      <c r="B24" s="383">
        <v>111</v>
      </c>
      <c r="C24" s="384"/>
      <c r="D24" s="385">
        <v>1259</v>
      </c>
      <c r="E24" s="384"/>
      <c r="F24" s="8">
        <f t="shared" si="0"/>
        <v>1370</v>
      </c>
    </row>
    <row r="25" spans="1:7">
      <c r="A25" s="60">
        <v>42583</v>
      </c>
      <c r="B25" s="383">
        <v>113</v>
      </c>
      <c r="C25" s="384"/>
      <c r="D25" s="385">
        <v>135</v>
      </c>
      <c r="E25" s="386"/>
      <c r="F25" s="8">
        <f t="shared" si="0"/>
        <v>248</v>
      </c>
    </row>
    <row r="26" spans="1:7">
      <c r="A26" s="60">
        <v>42614</v>
      </c>
      <c r="B26" s="383">
        <v>917</v>
      </c>
      <c r="C26" s="384"/>
      <c r="D26" s="385">
        <v>3099</v>
      </c>
      <c r="E26" s="386"/>
      <c r="F26" s="8">
        <f t="shared" si="0"/>
        <v>4016</v>
      </c>
    </row>
    <row r="27" spans="1:7">
      <c r="A27" s="60">
        <v>42644</v>
      </c>
      <c r="B27" s="383">
        <v>1009</v>
      </c>
      <c r="C27" s="384"/>
      <c r="D27" s="385">
        <v>4113</v>
      </c>
      <c r="E27" s="386"/>
      <c r="F27" s="8">
        <f t="shared" si="0"/>
        <v>5122</v>
      </c>
    </row>
    <row r="28" spans="1:7">
      <c r="A28" s="60">
        <v>42675</v>
      </c>
      <c r="B28" s="383">
        <v>865</v>
      </c>
      <c r="C28" s="384"/>
      <c r="D28" s="385">
        <v>4049</v>
      </c>
      <c r="E28" s="384"/>
      <c r="F28" s="8">
        <f t="shared" si="0"/>
        <v>4914</v>
      </c>
    </row>
    <row r="29" spans="1:7">
      <c r="A29" s="61">
        <v>42705</v>
      </c>
      <c r="B29" s="383">
        <v>1131</v>
      </c>
      <c r="C29" s="384"/>
      <c r="D29" s="385">
        <v>4207</v>
      </c>
      <c r="E29" s="386"/>
      <c r="F29" s="8">
        <f t="shared" si="0"/>
        <v>5338</v>
      </c>
      <c r="G29" t="s">
        <v>363</v>
      </c>
    </row>
    <row r="30" spans="1:7">
      <c r="A30" s="71" t="s">
        <v>166</v>
      </c>
      <c r="B30" s="390">
        <f>SUM(B18:B29)</f>
        <v>9047</v>
      </c>
      <c r="C30" s="390"/>
      <c r="D30" s="390">
        <f>SUM(D18:D29)</f>
        <v>33773</v>
      </c>
      <c r="E30" s="390"/>
      <c r="F30" s="74">
        <f>SUM(F18:F29)</f>
        <v>42820</v>
      </c>
    </row>
    <row r="31" spans="1:7" ht="20.25">
      <c r="A31" s="387" t="s">
        <v>311</v>
      </c>
      <c r="B31" s="388"/>
      <c r="C31" s="388"/>
      <c r="D31" s="389"/>
      <c r="E31" s="389"/>
      <c r="F31" s="389"/>
    </row>
    <row r="32" spans="1:7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42370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42401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42430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42461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42491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42522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42552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42583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42614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42644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42675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42705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1:F1"/>
    <mergeCell ref="A16:F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1:F31"/>
    <mergeCell ref="B28:C28"/>
    <mergeCell ref="D28:E28"/>
    <mergeCell ref="B29:C29"/>
    <mergeCell ref="D29:E29"/>
    <mergeCell ref="B30:C30"/>
    <mergeCell ref="D30:E30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24" sqref="H24"/>
    </sheetView>
  </sheetViews>
  <sheetFormatPr defaultRowHeight="16.5"/>
  <cols>
    <col min="1" max="1" width="9.375" bestFit="1" customWidth="1"/>
    <col min="5" max="5" width="11" customWidth="1"/>
    <col min="6" max="6" width="10.75" customWidth="1"/>
  </cols>
  <sheetData>
    <row r="1" spans="1:6" ht="21">
      <c r="A1" s="378" t="s">
        <v>232</v>
      </c>
      <c r="B1" s="379"/>
      <c r="C1" s="379"/>
      <c r="D1" s="379"/>
      <c r="E1" s="379"/>
      <c r="F1" s="379"/>
    </row>
    <row r="2" spans="1:6">
      <c r="A2" s="5" t="s">
        <v>6</v>
      </c>
      <c r="B2" s="6" t="s">
        <v>5</v>
      </c>
      <c r="C2" s="6" t="s">
        <v>0</v>
      </c>
      <c r="D2" s="6" t="s">
        <v>1</v>
      </c>
      <c r="E2" s="6" t="s">
        <v>227</v>
      </c>
      <c r="F2" s="6" t="s">
        <v>228</v>
      </c>
    </row>
    <row r="3" spans="1:6">
      <c r="A3" s="60">
        <v>42005</v>
      </c>
      <c r="B3" s="3" t="s">
        <v>201</v>
      </c>
      <c r="C3" s="35">
        <v>433</v>
      </c>
      <c r="D3" s="35">
        <v>100</v>
      </c>
      <c r="E3" s="19">
        <v>176500</v>
      </c>
      <c r="F3" s="19">
        <v>604911</v>
      </c>
    </row>
    <row r="4" spans="1:6">
      <c r="A4" s="60">
        <v>42036</v>
      </c>
      <c r="B4" s="3" t="s">
        <v>201</v>
      </c>
      <c r="C4" s="35">
        <v>442</v>
      </c>
      <c r="D4" s="35">
        <v>100</v>
      </c>
      <c r="E4" s="19">
        <v>111800</v>
      </c>
      <c r="F4" s="19">
        <v>408851</v>
      </c>
    </row>
    <row r="5" spans="1:6">
      <c r="A5" s="60">
        <v>42064</v>
      </c>
      <c r="B5" s="3" t="s">
        <v>201</v>
      </c>
      <c r="C5" s="35">
        <v>174</v>
      </c>
      <c r="D5" s="35">
        <v>100</v>
      </c>
      <c r="E5" s="53">
        <v>54800</v>
      </c>
      <c r="F5" s="53">
        <v>234487</v>
      </c>
    </row>
    <row r="6" spans="1:6">
      <c r="A6" s="60">
        <v>42095</v>
      </c>
      <c r="B6" s="3" t="s">
        <v>201</v>
      </c>
      <c r="C6" s="35">
        <v>445</v>
      </c>
      <c r="D6" s="35">
        <v>100</v>
      </c>
      <c r="E6" s="53">
        <v>172000</v>
      </c>
      <c r="F6" s="53">
        <v>594668</v>
      </c>
    </row>
    <row r="7" spans="1:6">
      <c r="A7" s="60">
        <v>42125</v>
      </c>
      <c r="B7" s="3" t="s">
        <v>201</v>
      </c>
      <c r="C7" s="35">
        <v>452</v>
      </c>
      <c r="D7" s="35">
        <v>99</v>
      </c>
      <c r="E7" s="53">
        <v>174100</v>
      </c>
      <c r="F7" s="53">
        <v>545387</v>
      </c>
    </row>
    <row r="8" spans="1:6">
      <c r="A8" s="60">
        <v>42156</v>
      </c>
      <c r="B8" s="3" t="s">
        <v>201</v>
      </c>
      <c r="C8" s="35">
        <v>756</v>
      </c>
      <c r="D8" s="35">
        <v>99</v>
      </c>
      <c r="E8" s="53">
        <v>192000</v>
      </c>
      <c r="F8" s="53">
        <v>674208</v>
      </c>
    </row>
    <row r="9" spans="1:6">
      <c r="A9" s="60">
        <v>42186</v>
      </c>
      <c r="B9" s="3" t="s">
        <v>201</v>
      </c>
      <c r="C9" s="35">
        <v>870</v>
      </c>
      <c r="D9" s="35">
        <v>99</v>
      </c>
      <c r="E9" s="53">
        <v>277700</v>
      </c>
      <c r="F9" s="53">
        <v>1074465</v>
      </c>
    </row>
    <row r="10" spans="1:6">
      <c r="A10" s="60">
        <v>42217</v>
      </c>
      <c r="B10" s="3" t="s">
        <v>201</v>
      </c>
      <c r="C10" s="35">
        <v>721</v>
      </c>
      <c r="D10" s="37">
        <v>100</v>
      </c>
      <c r="E10" s="54">
        <v>142400</v>
      </c>
      <c r="F10" s="54">
        <v>575061</v>
      </c>
    </row>
    <row r="11" spans="1:6">
      <c r="A11" s="60">
        <v>42248</v>
      </c>
      <c r="B11" s="3" t="s">
        <v>201</v>
      </c>
      <c r="C11" s="35">
        <v>259</v>
      </c>
      <c r="D11" s="37">
        <v>100</v>
      </c>
      <c r="E11" s="54">
        <v>80600</v>
      </c>
      <c r="F11" s="54">
        <v>339264</v>
      </c>
    </row>
    <row r="12" spans="1:6">
      <c r="A12" s="60">
        <v>42278</v>
      </c>
      <c r="B12" s="3" t="s">
        <v>201</v>
      </c>
      <c r="C12" s="40">
        <v>705</v>
      </c>
      <c r="D12" s="37">
        <v>99</v>
      </c>
      <c r="E12" s="54">
        <v>158400</v>
      </c>
      <c r="F12" s="54">
        <v>617815</v>
      </c>
    </row>
    <row r="13" spans="1:6">
      <c r="A13" s="60">
        <v>42309</v>
      </c>
      <c r="B13" s="3" t="s">
        <v>201</v>
      </c>
      <c r="C13" s="40">
        <v>726</v>
      </c>
      <c r="D13" s="37">
        <v>99</v>
      </c>
      <c r="E13" s="54">
        <v>199700</v>
      </c>
      <c r="F13" s="54">
        <v>657203</v>
      </c>
    </row>
    <row r="14" spans="1:6">
      <c r="A14" s="61">
        <v>42339</v>
      </c>
      <c r="B14" s="3" t="s">
        <v>201</v>
      </c>
      <c r="C14" s="40">
        <v>520</v>
      </c>
      <c r="D14" s="40">
        <v>99</v>
      </c>
      <c r="E14" s="55">
        <v>177100</v>
      </c>
      <c r="F14" s="55">
        <v>54625</v>
      </c>
    </row>
    <row r="15" spans="1:6">
      <c r="A15" s="71" t="s">
        <v>166</v>
      </c>
      <c r="B15" s="71"/>
      <c r="C15" s="72"/>
      <c r="D15" s="72"/>
      <c r="E15" s="73">
        <f>SUM(E3:E14)</f>
        <v>1917100</v>
      </c>
      <c r="F15" s="73">
        <f>SUM(F3:F14)</f>
        <v>6380945</v>
      </c>
    </row>
    <row r="16" spans="1:6" ht="20.25">
      <c r="A16" s="380" t="s">
        <v>312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</row>
    <row r="18" spans="1:6">
      <c r="A18" s="60">
        <v>42005</v>
      </c>
      <c r="B18" s="383">
        <v>1300</v>
      </c>
      <c r="C18" s="384"/>
      <c r="D18" s="385">
        <v>1944</v>
      </c>
      <c r="E18" s="384"/>
      <c r="F18" s="8">
        <f t="shared" ref="F18:F29" si="0">SUM(B18:E18)</f>
        <v>3244</v>
      </c>
    </row>
    <row r="19" spans="1:6">
      <c r="A19" s="60">
        <v>42036</v>
      </c>
      <c r="B19" s="383">
        <v>90</v>
      </c>
      <c r="C19" s="384"/>
      <c r="D19" s="385">
        <v>24</v>
      </c>
      <c r="E19" s="384"/>
      <c r="F19" s="8">
        <f t="shared" si="0"/>
        <v>114</v>
      </c>
    </row>
    <row r="20" spans="1:6">
      <c r="A20" s="60">
        <v>42064</v>
      </c>
      <c r="B20" s="383">
        <v>1049</v>
      </c>
      <c r="C20" s="384"/>
      <c r="D20" s="385">
        <v>3485</v>
      </c>
      <c r="E20" s="384"/>
      <c r="F20" s="8">
        <f t="shared" si="0"/>
        <v>4534</v>
      </c>
    </row>
    <row r="21" spans="1:6">
      <c r="A21" s="60">
        <v>42095</v>
      </c>
      <c r="B21" s="383">
        <v>1105</v>
      </c>
      <c r="C21" s="384"/>
      <c r="D21" s="385">
        <v>3225</v>
      </c>
      <c r="E21" s="384"/>
      <c r="F21" s="8">
        <f t="shared" si="0"/>
        <v>4330</v>
      </c>
    </row>
    <row r="22" spans="1:6">
      <c r="A22" s="60">
        <v>42125</v>
      </c>
      <c r="B22" s="383">
        <v>1210</v>
      </c>
      <c r="C22" s="384"/>
      <c r="D22" s="385">
        <v>3156</v>
      </c>
      <c r="E22" s="384"/>
      <c r="F22" s="8">
        <f t="shared" si="0"/>
        <v>4366</v>
      </c>
    </row>
    <row r="23" spans="1:6">
      <c r="A23" s="60">
        <v>42156</v>
      </c>
      <c r="B23" s="383">
        <v>1265</v>
      </c>
      <c r="C23" s="384"/>
      <c r="D23" s="385">
        <v>3386</v>
      </c>
      <c r="E23" s="384"/>
      <c r="F23" s="8">
        <f t="shared" si="0"/>
        <v>4651</v>
      </c>
    </row>
    <row r="24" spans="1:6">
      <c r="A24" s="60">
        <v>42186</v>
      </c>
      <c r="B24" s="383">
        <v>180</v>
      </c>
      <c r="C24" s="384"/>
      <c r="D24" s="385">
        <v>1474</v>
      </c>
      <c r="E24" s="384"/>
      <c r="F24" s="8">
        <f t="shared" si="0"/>
        <v>1654</v>
      </c>
    </row>
    <row r="25" spans="1:6">
      <c r="A25" s="60">
        <v>42217</v>
      </c>
      <c r="B25" s="383">
        <v>350</v>
      </c>
      <c r="C25" s="384"/>
      <c r="D25" s="385">
        <v>140</v>
      </c>
      <c r="E25" s="386"/>
      <c r="F25" s="8">
        <f t="shared" si="0"/>
        <v>490</v>
      </c>
    </row>
    <row r="26" spans="1:6">
      <c r="A26" s="60">
        <v>42248</v>
      </c>
      <c r="B26" s="383">
        <v>629</v>
      </c>
      <c r="C26" s="384"/>
      <c r="D26" s="385">
        <v>1751</v>
      </c>
      <c r="E26" s="386"/>
      <c r="F26" s="8">
        <f t="shared" si="0"/>
        <v>2380</v>
      </c>
    </row>
    <row r="27" spans="1:6">
      <c r="A27" s="60">
        <v>42278</v>
      </c>
      <c r="B27" s="383">
        <v>1102</v>
      </c>
      <c r="C27" s="384"/>
      <c r="D27" s="385">
        <v>3758.5</v>
      </c>
      <c r="E27" s="386"/>
      <c r="F27" s="8">
        <f t="shared" si="0"/>
        <v>4860.5</v>
      </c>
    </row>
    <row r="28" spans="1:6">
      <c r="A28" s="60">
        <v>42309</v>
      </c>
      <c r="B28" s="383">
        <v>941</v>
      </c>
      <c r="C28" s="384"/>
      <c r="D28" s="385">
        <v>4016</v>
      </c>
      <c r="E28" s="384"/>
      <c r="F28" s="8">
        <f t="shared" si="0"/>
        <v>4957</v>
      </c>
    </row>
    <row r="29" spans="1:6">
      <c r="A29" s="61">
        <v>42339</v>
      </c>
      <c r="B29" s="383">
        <v>994</v>
      </c>
      <c r="C29" s="384"/>
      <c r="D29" s="385">
        <v>3999</v>
      </c>
      <c r="E29" s="386"/>
      <c r="F29" s="8">
        <f t="shared" si="0"/>
        <v>4993</v>
      </c>
    </row>
    <row r="30" spans="1:6">
      <c r="A30" s="71" t="s">
        <v>166</v>
      </c>
      <c r="B30" s="390">
        <f>SUM(B18:B29)</f>
        <v>10215</v>
      </c>
      <c r="C30" s="390"/>
      <c r="D30" s="390">
        <f>SUM(D18:D29)</f>
        <v>30358.5</v>
      </c>
      <c r="E30" s="390"/>
      <c r="F30" s="74">
        <f>SUM(F18:F29)</f>
        <v>40573.5</v>
      </c>
    </row>
    <row r="31" spans="1:6" ht="20.25">
      <c r="A31" s="387" t="s">
        <v>313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42005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42036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42064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42095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42125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42156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42186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42217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42248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42278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42309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42339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1:F1"/>
    <mergeCell ref="A16:F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1:F31"/>
    <mergeCell ref="B28:C28"/>
    <mergeCell ref="D28:E28"/>
    <mergeCell ref="B29:C29"/>
    <mergeCell ref="D29:E29"/>
    <mergeCell ref="B30:C30"/>
    <mergeCell ref="D30:E30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0" workbookViewId="0">
      <selection activeCell="C4" sqref="C4"/>
    </sheetView>
  </sheetViews>
  <sheetFormatPr defaultRowHeight="16.5"/>
  <cols>
    <col min="1" max="1" width="9.375" bestFit="1" customWidth="1"/>
    <col min="5" max="5" width="11" customWidth="1"/>
    <col min="6" max="6" width="10.75" customWidth="1"/>
  </cols>
  <sheetData>
    <row r="1" spans="1:6" ht="21">
      <c r="A1" s="378" t="s">
        <v>224</v>
      </c>
      <c r="B1" s="379"/>
      <c r="C1" s="379"/>
      <c r="D1" s="379"/>
      <c r="E1" s="379"/>
      <c r="F1" s="379"/>
    </row>
    <row r="2" spans="1:6">
      <c r="A2" s="5" t="s">
        <v>6</v>
      </c>
      <c r="B2" s="6" t="s">
        <v>5</v>
      </c>
      <c r="C2" s="6" t="s">
        <v>0</v>
      </c>
      <c r="D2" s="6" t="s">
        <v>1</v>
      </c>
      <c r="E2" s="6" t="s">
        <v>227</v>
      </c>
      <c r="F2" s="6" t="s">
        <v>228</v>
      </c>
    </row>
    <row r="3" spans="1:6">
      <c r="A3" s="60">
        <v>41640</v>
      </c>
      <c r="B3" s="3" t="s">
        <v>201</v>
      </c>
      <c r="C3" s="35">
        <v>463</v>
      </c>
      <c r="D3" s="35">
        <v>100</v>
      </c>
      <c r="E3" s="19">
        <v>174800</v>
      </c>
      <c r="F3" s="19">
        <v>594074</v>
      </c>
    </row>
    <row r="4" spans="1:6">
      <c r="A4" s="60">
        <v>41671</v>
      </c>
      <c r="B4" s="3" t="s">
        <v>201</v>
      </c>
      <c r="C4" s="35">
        <v>420</v>
      </c>
      <c r="D4" s="35">
        <v>100</v>
      </c>
      <c r="E4" s="19">
        <v>97700</v>
      </c>
      <c r="F4" s="19">
        <v>360797</v>
      </c>
    </row>
    <row r="5" spans="1:6">
      <c r="A5" s="60">
        <v>41699</v>
      </c>
      <c r="B5" s="3" t="s">
        <v>201</v>
      </c>
      <c r="C5" s="35">
        <v>428</v>
      </c>
      <c r="D5" s="35">
        <v>100</v>
      </c>
      <c r="E5" s="53">
        <v>103200</v>
      </c>
      <c r="F5" s="53">
        <v>380957</v>
      </c>
    </row>
    <row r="6" spans="1:6">
      <c r="A6" s="60">
        <v>41730</v>
      </c>
      <c r="B6" s="3" t="s">
        <v>201</v>
      </c>
      <c r="C6" s="35">
        <v>439</v>
      </c>
      <c r="D6" s="35">
        <v>99</v>
      </c>
      <c r="E6" s="53">
        <v>164400</v>
      </c>
      <c r="F6" s="53">
        <v>565977</v>
      </c>
    </row>
    <row r="7" spans="1:6">
      <c r="A7" s="60">
        <v>41760</v>
      </c>
      <c r="B7" s="3" t="s">
        <v>201</v>
      </c>
      <c r="C7" s="35">
        <v>449</v>
      </c>
      <c r="D7" s="35">
        <v>99</v>
      </c>
      <c r="E7" s="53">
        <v>165700</v>
      </c>
      <c r="F7" s="53">
        <v>566928</v>
      </c>
    </row>
    <row r="8" spans="1:6">
      <c r="A8" s="60">
        <v>41791</v>
      </c>
      <c r="B8" s="3" t="s">
        <v>201</v>
      </c>
      <c r="C8" s="35">
        <v>650</v>
      </c>
      <c r="D8" s="35">
        <v>99</v>
      </c>
      <c r="E8" s="53">
        <v>203400</v>
      </c>
      <c r="F8" s="53">
        <v>690884</v>
      </c>
    </row>
    <row r="9" spans="1:6">
      <c r="A9" s="60">
        <v>41821</v>
      </c>
      <c r="B9" s="3" t="s">
        <v>201</v>
      </c>
      <c r="C9" s="35">
        <v>731</v>
      </c>
      <c r="D9" s="35">
        <v>99</v>
      </c>
      <c r="E9" s="53">
        <v>192700</v>
      </c>
      <c r="F9" s="53">
        <v>767249</v>
      </c>
    </row>
    <row r="10" spans="1:6">
      <c r="A10" s="60">
        <v>41852</v>
      </c>
      <c r="B10" s="3" t="s">
        <v>201</v>
      </c>
      <c r="C10" s="35">
        <v>392</v>
      </c>
      <c r="D10" s="37">
        <v>100</v>
      </c>
      <c r="E10" s="54">
        <v>113600</v>
      </c>
      <c r="F10" s="54">
        <v>440647</v>
      </c>
    </row>
    <row r="11" spans="1:6">
      <c r="A11" s="60">
        <v>41883</v>
      </c>
      <c r="B11" s="3" t="s">
        <v>201</v>
      </c>
      <c r="C11" s="35">
        <v>338</v>
      </c>
      <c r="D11" s="37">
        <v>100</v>
      </c>
      <c r="E11" s="54">
        <v>80000</v>
      </c>
      <c r="F11" s="54">
        <v>336334</v>
      </c>
    </row>
    <row r="12" spans="1:6">
      <c r="A12" s="60">
        <v>41913</v>
      </c>
      <c r="B12" s="3" t="s">
        <v>201</v>
      </c>
      <c r="C12" s="40">
        <v>953</v>
      </c>
      <c r="D12" s="37">
        <v>99</v>
      </c>
      <c r="E12" s="54">
        <v>193100</v>
      </c>
      <c r="F12" s="54">
        <v>931691</v>
      </c>
    </row>
    <row r="13" spans="1:6">
      <c r="A13" s="60">
        <v>41944</v>
      </c>
      <c r="B13" s="3" t="s">
        <v>201</v>
      </c>
      <c r="C13" s="40">
        <v>634</v>
      </c>
      <c r="D13" s="37">
        <v>99</v>
      </c>
      <c r="E13" s="54">
        <v>188200</v>
      </c>
      <c r="F13" s="54">
        <v>649315</v>
      </c>
    </row>
    <row r="14" spans="1:6">
      <c r="A14" s="61">
        <v>41974</v>
      </c>
      <c r="B14" s="3" t="s">
        <v>201</v>
      </c>
      <c r="C14" s="40">
        <v>430</v>
      </c>
      <c r="D14" s="40">
        <v>99</v>
      </c>
      <c r="E14" s="55">
        <v>161300</v>
      </c>
      <c r="F14" s="55">
        <v>550906</v>
      </c>
    </row>
    <row r="15" spans="1:6">
      <c r="A15" s="71" t="s">
        <v>166</v>
      </c>
      <c r="B15" s="71"/>
      <c r="C15" s="72"/>
      <c r="D15" s="72"/>
      <c r="E15" s="73">
        <f>SUM(E3:E14)</f>
        <v>1838100</v>
      </c>
      <c r="F15" s="73">
        <f>SUM(F3:F14)</f>
        <v>6835759</v>
      </c>
    </row>
    <row r="16" spans="1:6" ht="20.25">
      <c r="A16" s="380" t="s">
        <v>225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</row>
    <row r="18" spans="1:6">
      <c r="A18" s="60">
        <v>41640</v>
      </c>
      <c r="B18" s="383">
        <v>2353</v>
      </c>
      <c r="C18" s="384"/>
      <c r="D18" s="385">
        <v>3506</v>
      </c>
      <c r="E18" s="384"/>
      <c r="F18" s="8">
        <f t="shared" ref="F18:F29" si="0">SUM(B18:E18)</f>
        <v>5859</v>
      </c>
    </row>
    <row r="19" spans="1:6">
      <c r="A19" s="60">
        <v>41671</v>
      </c>
      <c r="B19" s="383">
        <v>248</v>
      </c>
      <c r="C19" s="384"/>
      <c r="D19" s="385">
        <v>1821</v>
      </c>
      <c r="E19" s="384"/>
      <c r="F19" s="8">
        <f t="shared" si="0"/>
        <v>2069</v>
      </c>
    </row>
    <row r="20" spans="1:6">
      <c r="A20" s="60">
        <v>41699</v>
      </c>
      <c r="B20" s="383">
        <v>449</v>
      </c>
      <c r="C20" s="384"/>
      <c r="D20" s="385">
        <v>1481</v>
      </c>
      <c r="E20" s="384"/>
      <c r="F20" s="8">
        <f t="shared" si="0"/>
        <v>1930</v>
      </c>
    </row>
    <row r="21" spans="1:6">
      <c r="A21" s="60">
        <v>41730</v>
      </c>
      <c r="B21" s="383">
        <v>1030</v>
      </c>
      <c r="C21" s="384"/>
      <c r="D21" s="385">
        <v>3351</v>
      </c>
      <c r="E21" s="384"/>
      <c r="F21" s="8">
        <f t="shared" si="0"/>
        <v>4381</v>
      </c>
    </row>
    <row r="22" spans="1:6">
      <c r="A22" s="60">
        <v>41760</v>
      </c>
      <c r="B22" s="383">
        <v>949</v>
      </c>
      <c r="C22" s="384"/>
      <c r="D22" s="385">
        <v>3654</v>
      </c>
      <c r="E22" s="384"/>
      <c r="F22" s="8">
        <f t="shared" si="0"/>
        <v>4603</v>
      </c>
    </row>
    <row r="23" spans="1:6">
      <c r="A23" s="60">
        <v>41791</v>
      </c>
      <c r="B23" s="383">
        <v>1288</v>
      </c>
      <c r="C23" s="384"/>
      <c r="D23" s="385">
        <v>3082</v>
      </c>
      <c r="E23" s="384"/>
      <c r="F23" s="8">
        <f t="shared" si="0"/>
        <v>4370</v>
      </c>
    </row>
    <row r="24" spans="1:6">
      <c r="A24" s="60">
        <v>41821</v>
      </c>
      <c r="B24" s="383">
        <v>719</v>
      </c>
      <c r="C24" s="384"/>
      <c r="D24" s="385">
        <v>2539</v>
      </c>
      <c r="E24" s="384"/>
      <c r="F24" s="8">
        <f t="shared" si="0"/>
        <v>3258</v>
      </c>
    </row>
    <row r="25" spans="1:6">
      <c r="A25" s="60">
        <v>41852</v>
      </c>
      <c r="B25" s="383">
        <v>0</v>
      </c>
      <c r="C25" s="384"/>
      <c r="D25" s="385">
        <v>524</v>
      </c>
      <c r="E25" s="386"/>
      <c r="F25" s="8">
        <f t="shared" si="0"/>
        <v>524</v>
      </c>
    </row>
    <row r="26" spans="1:6">
      <c r="A26" s="60">
        <v>41883</v>
      </c>
      <c r="B26" s="383">
        <v>128</v>
      </c>
      <c r="C26" s="384"/>
      <c r="D26" s="385">
        <v>24</v>
      </c>
      <c r="E26" s="386"/>
      <c r="F26" s="8">
        <f t="shared" si="0"/>
        <v>152</v>
      </c>
    </row>
    <row r="27" spans="1:6">
      <c r="A27" s="60">
        <v>41913</v>
      </c>
      <c r="B27" s="383">
        <v>788</v>
      </c>
      <c r="C27" s="384"/>
      <c r="D27" s="385">
        <v>1931</v>
      </c>
      <c r="E27" s="386"/>
      <c r="F27" s="8">
        <f t="shared" si="0"/>
        <v>2719</v>
      </c>
    </row>
    <row r="28" spans="1:6">
      <c r="A28" s="60">
        <v>41944</v>
      </c>
      <c r="B28" s="383">
        <v>1173</v>
      </c>
      <c r="C28" s="384"/>
      <c r="D28" s="385">
        <v>3743</v>
      </c>
      <c r="E28" s="384"/>
      <c r="F28" s="8">
        <f t="shared" si="0"/>
        <v>4916</v>
      </c>
    </row>
    <row r="29" spans="1:6">
      <c r="A29" s="61">
        <v>41974</v>
      </c>
      <c r="B29" s="383">
        <v>960</v>
      </c>
      <c r="C29" s="384"/>
      <c r="D29" s="385">
        <v>3771</v>
      </c>
      <c r="E29" s="386"/>
      <c r="F29" s="8">
        <f t="shared" si="0"/>
        <v>4731</v>
      </c>
    </row>
    <row r="30" spans="1:6">
      <c r="A30" s="71" t="s">
        <v>166</v>
      </c>
      <c r="B30" s="390">
        <f>SUM(B18:B29)</f>
        <v>10085</v>
      </c>
      <c r="C30" s="390"/>
      <c r="D30" s="390">
        <f>SUM(D18:D29)</f>
        <v>29427</v>
      </c>
      <c r="E30" s="390"/>
      <c r="F30" s="74">
        <f>SUM(F18:F29)</f>
        <v>39512</v>
      </c>
    </row>
    <row r="31" spans="1:6" ht="20.25">
      <c r="A31" s="387" t="s">
        <v>226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41640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41671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41699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41730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41760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41791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41821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41852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41883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41913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41944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41974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31:F3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A1:F1"/>
    <mergeCell ref="A16:F16"/>
    <mergeCell ref="B17:C17"/>
    <mergeCell ref="D17:E17"/>
    <mergeCell ref="B18:C18"/>
    <mergeCell ref="D18:E18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workbookViewId="0">
      <selection activeCell="A16" sqref="A16:F16"/>
    </sheetView>
  </sheetViews>
  <sheetFormatPr defaultRowHeight="16.5"/>
  <cols>
    <col min="1" max="1" width="9.375" bestFit="1" customWidth="1"/>
    <col min="5" max="5" width="10.375" customWidth="1"/>
    <col min="6" max="6" width="9.5" bestFit="1" customWidth="1"/>
  </cols>
  <sheetData>
    <row r="1" spans="1:6" ht="21">
      <c r="A1" s="378" t="s">
        <v>213</v>
      </c>
      <c r="B1" s="379"/>
      <c r="C1" s="379"/>
      <c r="D1" s="379"/>
      <c r="E1" s="379"/>
      <c r="F1" s="379"/>
    </row>
    <row r="2" spans="1:6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</row>
    <row r="3" spans="1:6">
      <c r="A3" s="60">
        <v>41275</v>
      </c>
      <c r="B3" s="3" t="s">
        <v>201</v>
      </c>
      <c r="C3" s="35">
        <v>426</v>
      </c>
      <c r="D3" s="35">
        <v>100</v>
      </c>
      <c r="E3" s="19">
        <v>147100</v>
      </c>
      <c r="F3" s="19">
        <v>472537</v>
      </c>
    </row>
    <row r="4" spans="1:6">
      <c r="A4" s="60">
        <v>41306</v>
      </c>
      <c r="B4" s="3" t="s">
        <v>201</v>
      </c>
      <c r="C4" s="35">
        <v>418</v>
      </c>
      <c r="D4" s="35">
        <v>100</v>
      </c>
      <c r="E4" s="19">
        <v>108700</v>
      </c>
      <c r="F4" s="19">
        <v>367010</v>
      </c>
    </row>
    <row r="5" spans="1:6">
      <c r="A5" s="60">
        <v>41334</v>
      </c>
      <c r="B5" s="3" t="s">
        <v>201</v>
      </c>
      <c r="C5" s="35">
        <v>370</v>
      </c>
      <c r="D5" s="35">
        <v>100</v>
      </c>
      <c r="E5" s="53">
        <v>63900</v>
      </c>
      <c r="F5" s="53">
        <v>245850</v>
      </c>
    </row>
    <row r="6" spans="1:6">
      <c r="A6" s="60">
        <v>41365</v>
      </c>
      <c r="B6" s="3" t="s">
        <v>201</v>
      </c>
      <c r="C6" s="35">
        <v>405</v>
      </c>
      <c r="D6" s="35">
        <v>100</v>
      </c>
      <c r="E6" s="53">
        <v>147900</v>
      </c>
      <c r="F6" s="53">
        <v>472165</v>
      </c>
    </row>
    <row r="7" spans="1:6">
      <c r="A7" s="60">
        <v>41395</v>
      </c>
      <c r="B7" s="3" t="s">
        <v>201</v>
      </c>
      <c r="C7" s="35">
        <v>422</v>
      </c>
      <c r="D7" s="35">
        <v>100</v>
      </c>
      <c r="E7" s="53">
        <v>143667</v>
      </c>
      <c r="F7" s="53">
        <v>461887</v>
      </c>
    </row>
    <row r="8" spans="1:6">
      <c r="A8" s="60">
        <v>41426</v>
      </c>
      <c r="B8" s="3" t="s">
        <v>201</v>
      </c>
      <c r="C8" s="35">
        <v>666</v>
      </c>
      <c r="D8" s="35">
        <v>99</v>
      </c>
      <c r="E8" s="53">
        <v>198900</v>
      </c>
      <c r="F8" s="53">
        <v>623846</v>
      </c>
    </row>
    <row r="9" spans="1:6">
      <c r="A9" s="60">
        <v>41456</v>
      </c>
      <c r="B9" s="3" t="s">
        <v>201</v>
      </c>
      <c r="C9" s="35">
        <v>799</v>
      </c>
      <c r="D9" s="35">
        <v>99</v>
      </c>
      <c r="E9" s="53">
        <v>236700</v>
      </c>
      <c r="F9" s="53">
        <v>866657</v>
      </c>
    </row>
    <row r="10" spans="1:6">
      <c r="A10" s="60">
        <v>41487</v>
      </c>
      <c r="B10" s="3" t="s">
        <v>201</v>
      </c>
      <c r="C10" s="35">
        <v>372</v>
      </c>
      <c r="D10" s="37">
        <v>100</v>
      </c>
      <c r="E10" s="54">
        <v>114700</v>
      </c>
      <c r="F10" s="54">
        <v>413169</v>
      </c>
    </row>
    <row r="11" spans="1:6">
      <c r="A11" s="60">
        <v>41518</v>
      </c>
      <c r="B11" s="3" t="s">
        <v>201</v>
      </c>
      <c r="C11" s="35">
        <v>249</v>
      </c>
      <c r="D11" s="37">
        <v>100</v>
      </c>
      <c r="E11" s="54">
        <v>82100</v>
      </c>
      <c r="F11" s="54">
        <v>320138</v>
      </c>
    </row>
    <row r="12" spans="1:6">
      <c r="A12" s="60">
        <v>41548</v>
      </c>
      <c r="B12" s="3" t="s">
        <v>201</v>
      </c>
      <c r="C12" s="40">
        <v>744</v>
      </c>
      <c r="D12" s="37">
        <v>99</v>
      </c>
      <c r="E12" s="54">
        <v>183500</v>
      </c>
      <c r="F12" s="54">
        <v>691897</v>
      </c>
    </row>
    <row r="13" spans="1:6">
      <c r="A13" s="60">
        <v>41579</v>
      </c>
      <c r="B13" s="3" t="s">
        <v>201</v>
      </c>
      <c r="C13" s="40">
        <v>564</v>
      </c>
      <c r="D13" s="37">
        <v>99</v>
      </c>
      <c r="E13" s="54">
        <v>184500</v>
      </c>
      <c r="F13" s="54">
        <v>626757</v>
      </c>
    </row>
    <row r="14" spans="1:6">
      <c r="A14" s="61">
        <v>41609</v>
      </c>
      <c r="B14" s="3" t="s">
        <v>201</v>
      </c>
      <c r="C14" s="40">
        <v>421</v>
      </c>
      <c r="D14" s="40">
        <v>99</v>
      </c>
      <c r="E14" s="55">
        <v>160300</v>
      </c>
      <c r="F14" s="55">
        <v>551510</v>
      </c>
    </row>
    <row r="15" spans="1:6">
      <c r="A15" s="71" t="s">
        <v>166</v>
      </c>
      <c r="B15" s="71"/>
      <c r="C15" s="72"/>
      <c r="D15" s="72"/>
      <c r="E15" s="73">
        <f>SUM(E3:E14)</f>
        <v>1771967</v>
      </c>
      <c r="F15" s="73">
        <f>SUM(F3:F14)</f>
        <v>6113423</v>
      </c>
    </row>
    <row r="16" spans="1:6" ht="20.25">
      <c r="A16" s="380" t="s">
        <v>214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</row>
    <row r="18" spans="1:6">
      <c r="A18" s="60">
        <v>41275</v>
      </c>
      <c r="B18" s="383">
        <v>294</v>
      </c>
      <c r="C18" s="384"/>
      <c r="D18" s="385">
        <v>1496</v>
      </c>
      <c r="E18" s="384"/>
      <c r="F18" s="8">
        <f>SUM(B18:E18)</f>
        <v>1790</v>
      </c>
    </row>
    <row r="19" spans="1:6">
      <c r="A19" s="60">
        <v>41306</v>
      </c>
      <c r="B19" s="383">
        <v>286</v>
      </c>
      <c r="C19" s="384"/>
      <c r="D19" s="385">
        <v>1067</v>
      </c>
      <c r="E19" s="384"/>
      <c r="F19" s="8">
        <f t="shared" ref="F19:F29" si="0">SUM(B19:E19)</f>
        <v>1353</v>
      </c>
    </row>
    <row r="20" spans="1:6">
      <c r="A20" s="60">
        <v>41334</v>
      </c>
      <c r="B20" s="383">
        <v>990</v>
      </c>
      <c r="C20" s="384"/>
      <c r="D20" s="385">
        <v>3433</v>
      </c>
      <c r="E20" s="384"/>
      <c r="F20" s="8">
        <f t="shared" si="0"/>
        <v>4423</v>
      </c>
    </row>
    <row r="21" spans="1:6">
      <c r="A21" s="60">
        <v>41365</v>
      </c>
      <c r="B21" s="383">
        <v>773</v>
      </c>
      <c r="C21" s="384"/>
      <c r="D21" s="385">
        <v>2915</v>
      </c>
      <c r="E21" s="384"/>
      <c r="F21" s="8">
        <f t="shared" si="0"/>
        <v>3688</v>
      </c>
    </row>
    <row r="22" spans="1:6">
      <c r="A22" s="60">
        <v>41395</v>
      </c>
      <c r="B22" s="383">
        <v>1377</v>
      </c>
      <c r="C22" s="384"/>
      <c r="D22" s="385">
        <v>3054</v>
      </c>
      <c r="E22" s="384"/>
      <c r="F22" s="8">
        <f t="shared" si="0"/>
        <v>4431</v>
      </c>
    </row>
    <row r="23" spans="1:6">
      <c r="A23" s="60">
        <v>41426</v>
      </c>
      <c r="B23" s="383">
        <v>770</v>
      </c>
      <c r="C23" s="384"/>
      <c r="D23" s="385">
        <v>2981</v>
      </c>
      <c r="E23" s="384"/>
      <c r="F23" s="8">
        <f t="shared" si="0"/>
        <v>3751</v>
      </c>
    </row>
    <row r="24" spans="1:6">
      <c r="A24" s="60">
        <v>41456</v>
      </c>
      <c r="B24" s="383">
        <v>94</v>
      </c>
      <c r="C24" s="384"/>
      <c r="D24" s="385">
        <v>711</v>
      </c>
      <c r="E24" s="384"/>
      <c r="F24" s="8">
        <f t="shared" si="0"/>
        <v>805</v>
      </c>
    </row>
    <row r="25" spans="1:6">
      <c r="A25" s="60">
        <v>41487</v>
      </c>
      <c r="B25" s="383">
        <v>318</v>
      </c>
      <c r="C25" s="384"/>
      <c r="D25" s="385">
        <v>117</v>
      </c>
      <c r="E25" s="386"/>
      <c r="F25" s="8">
        <f t="shared" si="0"/>
        <v>435</v>
      </c>
    </row>
    <row r="26" spans="1:6">
      <c r="A26" s="60">
        <v>41518</v>
      </c>
      <c r="B26" s="383">
        <v>1032</v>
      </c>
      <c r="C26" s="384"/>
      <c r="D26" s="385">
        <v>2492</v>
      </c>
      <c r="E26" s="386"/>
      <c r="F26" s="8">
        <f t="shared" si="0"/>
        <v>3524</v>
      </c>
    </row>
    <row r="27" spans="1:6">
      <c r="A27" s="60">
        <v>41548</v>
      </c>
      <c r="B27" s="383">
        <v>1211</v>
      </c>
      <c r="C27" s="384"/>
      <c r="D27" s="385">
        <v>3723</v>
      </c>
      <c r="E27" s="386"/>
      <c r="F27" s="8">
        <f t="shared" si="0"/>
        <v>4934</v>
      </c>
    </row>
    <row r="28" spans="1:6">
      <c r="A28" s="60">
        <v>41579</v>
      </c>
      <c r="B28" s="383">
        <v>1047</v>
      </c>
      <c r="C28" s="384"/>
      <c r="D28" s="385">
        <v>3764</v>
      </c>
      <c r="E28" s="384"/>
      <c r="F28" s="8">
        <f t="shared" si="0"/>
        <v>4811</v>
      </c>
    </row>
    <row r="29" spans="1:6">
      <c r="A29" s="61">
        <v>41609</v>
      </c>
      <c r="B29" s="383">
        <v>2353</v>
      </c>
      <c r="C29" s="384"/>
      <c r="D29" s="385">
        <v>3506</v>
      </c>
      <c r="E29" s="386"/>
      <c r="F29" s="8">
        <f t="shared" si="0"/>
        <v>5859</v>
      </c>
    </row>
    <row r="30" spans="1:6">
      <c r="A30" s="71" t="s">
        <v>166</v>
      </c>
      <c r="B30" s="390">
        <f>SUM(B18:B29)</f>
        <v>10545</v>
      </c>
      <c r="C30" s="390"/>
      <c r="D30" s="390">
        <f>SUM(D18:D29)</f>
        <v>29259</v>
      </c>
      <c r="E30" s="390"/>
      <c r="F30" s="74">
        <f>SUM(F18:F29)</f>
        <v>39804</v>
      </c>
    </row>
    <row r="31" spans="1:6" ht="20.25">
      <c r="A31" s="387" t="s">
        <v>215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41275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41306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41334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41365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41395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41426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41456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41487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41518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41548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41579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41609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1:F1"/>
    <mergeCell ref="A16:F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1:F31"/>
    <mergeCell ref="B28:C28"/>
    <mergeCell ref="D28:E28"/>
    <mergeCell ref="B29:C29"/>
    <mergeCell ref="D29:E29"/>
    <mergeCell ref="B30:C30"/>
    <mergeCell ref="D30:E30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A16" sqref="A16:F16"/>
    </sheetView>
  </sheetViews>
  <sheetFormatPr defaultRowHeight="16.5"/>
  <cols>
    <col min="1" max="1" width="9.375" bestFit="1" customWidth="1"/>
    <col min="5" max="5" width="10.375" customWidth="1"/>
    <col min="6" max="6" width="9.5" bestFit="1" customWidth="1"/>
  </cols>
  <sheetData>
    <row r="1" spans="1:6" ht="21">
      <c r="A1" s="378" t="s">
        <v>200</v>
      </c>
      <c r="B1" s="379"/>
      <c r="C1" s="379"/>
      <c r="D1" s="379"/>
      <c r="E1" s="379"/>
      <c r="F1" s="379"/>
    </row>
    <row r="2" spans="1:6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</row>
    <row r="3" spans="1:6">
      <c r="A3" s="60">
        <v>40909</v>
      </c>
      <c r="B3" s="3" t="s">
        <v>179</v>
      </c>
      <c r="C3" s="34">
        <v>418</v>
      </c>
      <c r="D3" s="35">
        <v>99</v>
      </c>
      <c r="E3" s="19">
        <v>160200</v>
      </c>
      <c r="F3" s="19">
        <v>501848</v>
      </c>
    </row>
    <row r="4" spans="1:6">
      <c r="A4" s="60">
        <v>40940</v>
      </c>
      <c r="B4" s="3" t="s">
        <v>179</v>
      </c>
      <c r="C4" s="34">
        <v>414</v>
      </c>
      <c r="D4" s="35">
        <v>100</v>
      </c>
      <c r="E4" s="19">
        <v>115000</v>
      </c>
      <c r="F4" s="19">
        <v>381197</v>
      </c>
    </row>
    <row r="5" spans="1:6">
      <c r="A5" s="60">
        <v>40969</v>
      </c>
      <c r="B5" s="3" t="s">
        <v>179</v>
      </c>
      <c r="C5" s="34">
        <v>396</v>
      </c>
      <c r="D5" s="35">
        <v>100</v>
      </c>
      <c r="E5" s="53">
        <v>65700</v>
      </c>
      <c r="F5" s="53">
        <v>277828</v>
      </c>
    </row>
    <row r="6" spans="1:6">
      <c r="A6" s="60">
        <v>41000</v>
      </c>
      <c r="B6" s="3" t="s">
        <v>179</v>
      </c>
      <c r="C6" s="34">
        <v>422</v>
      </c>
      <c r="D6" s="35">
        <v>100</v>
      </c>
      <c r="E6" s="53">
        <v>167900</v>
      </c>
      <c r="F6" s="53">
        <v>511080</v>
      </c>
    </row>
    <row r="7" spans="1:6">
      <c r="A7" s="60">
        <v>41030</v>
      </c>
      <c r="B7" s="3" t="s">
        <v>179</v>
      </c>
      <c r="C7" s="34">
        <v>498</v>
      </c>
      <c r="D7" s="35">
        <v>100</v>
      </c>
      <c r="E7" s="53">
        <v>152900</v>
      </c>
      <c r="F7" s="53">
        <v>477685</v>
      </c>
    </row>
    <row r="8" spans="1:6">
      <c r="A8" s="60">
        <v>41061</v>
      </c>
      <c r="B8" s="3" t="s">
        <v>179</v>
      </c>
      <c r="C8" s="34">
        <v>556</v>
      </c>
      <c r="D8" s="35">
        <v>100</v>
      </c>
      <c r="E8" s="53">
        <v>196500</v>
      </c>
      <c r="F8" s="53">
        <v>576268</v>
      </c>
    </row>
    <row r="9" spans="1:6">
      <c r="A9" s="60">
        <v>41091</v>
      </c>
      <c r="B9" s="3" t="s">
        <v>201</v>
      </c>
      <c r="C9" s="34">
        <v>682</v>
      </c>
      <c r="D9" s="35">
        <v>100</v>
      </c>
      <c r="E9" s="53">
        <v>174600</v>
      </c>
      <c r="F9" s="53">
        <v>606988</v>
      </c>
    </row>
    <row r="10" spans="1:6">
      <c r="A10" s="60">
        <v>41122</v>
      </c>
      <c r="B10" s="3" t="s">
        <v>201</v>
      </c>
      <c r="C10" s="34">
        <v>275</v>
      </c>
      <c r="D10" s="37">
        <v>100</v>
      </c>
      <c r="E10" s="54">
        <v>79200</v>
      </c>
      <c r="F10" s="54">
        <v>312919</v>
      </c>
    </row>
    <row r="11" spans="1:6">
      <c r="A11" s="60">
        <v>41153</v>
      </c>
      <c r="B11" s="3" t="s">
        <v>201</v>
      </c>
      <c r="C11" s="34">
        <v>230</v>
      </c>
      <c r="D11" s="37">
        <v>100</v>
      </c>
      <c r="E11" s="54">
        <v>69700</v>
      </c>
      <c r="F11" s="54">
        <v>281197</v>
      </c>
    </row>
    <row r="12" spans="1:6">
      <c r="A12" s="60">
        <v>41183</v>
      </c>
      <c r="B12" s="3" t="s">
        <v>201</v>
      </c>
      <c r="C12" s="39">
        <v>700</v>
      </c>
      <c r="D12" s="37">
        <v>100</v>
      </c>
      <c r="E12" s="54">
        <v>141200</v>
      </c>
      <c r="F12" s="54">
        <v>554027</v>
      </c>
    </row>
    <row r="13" spans="1:6">
      <c r="A13" s="60">
        <v>41214</v>
      </c>
      <c r="B13" s="3" t="s">
        <v>201</v>
      </c>
      <c r="C13" s="39">
        <v>448</v>
      </c>
      <c r="D13" s="37">
        <v>99</v>
      </c>
      <c r="E13" s="54">
        <v>170000</v>
      </c>
      <c r="F13" s="54">
        <v>535499</v>
      </c>
    </row>
    <row r="14" spans="1:6">
      <c r="A14" s="61">
        <v>41244</v>
      </c>
      <c r="B14" s="3" t="s">
        <v>201</v>
      </c>
      <c r="C14" s="39">
        <v>429</v>
      </c>
      <c r="D14" s="40">
        <v>100</v>
      </c>
      <c r="E14" s="55">
        <v>154300</v>
      </c>
      <c r="F14" s="55">
        <v>492914</v>
      </c>
    </row>
    <row r="15" spans="1:6">
      <c r="A15" s="71" t="s">
        <v>166</v>
      </c>
      <c r="B15" s="71"/>
      <c r="C15" s="72"/>
      <c r="D15" s="72"/>
      <c r="E15" s="73">
        <f>SUM(E3:E14)</f>
        <v>1647200</v>
      </c>
      <c r="F15" s="73">
        <f>SUM(F3:F14)</f>
        <v>5509450</v>
      </c>
    </row>
    <row r="16" spans="1:6" ht="20.25">
      <c r="A16" s="380" t="s">
        <v>199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</row>
    <row r="18" spans="1:6">
      <c r="A18" s="60">
        <v>40909</v>
      </c>
      <c r="B18" s="383">
        <v>426</v>
      </c>
      <c r="C18" s="384"/>
      <c r="D18" s="385">
        <v>1952</v>
      </c>
      <c r="E18" s="384"/>
      <c r="F18" s="8">
        <f t="shared" ref="F18:F23" si="0">SUM(B18:E18)</f>
        <v>2378</v>
      </c>
    </row>
    <row r="19" spans="1:6">
      <c r="A19" s="60">
        <v>40940</v>
      </c>
      <c r="B19" s="383">
        <v>384</v>
      </c>
      <c r="C19" s="384"/>
      <c r="D19" s="385">
        <v>1025</v>
      </c>
      <c r="E19" s="384"/>
      <c r="F19" s="8">
        <f t="shared" si="0"/>
        <v>1409</v>
      </c>
    </row>
    <row r="20" spans="1:6">
      <c r="A20" s="60">
        <v>40969</v>
      </c>
      <c r="B20" s="383">
        <v>1362</v>
      </c>
      <c r="C20" s="384"/>
      <c r="D20" s="385">
        <v>3783</v>
      </c>
      <c r="E20" s="384"/>
      <c r="F20" s="8">
        <f t="shared" si="0"/>
        <v>5145</v>
      </c>
    </row>
    <row r="21" spans="1:6">
      <c r="A21" s="60">
        <v>41000</v>
      </c>
      <c r="B21" s="383">
        <v>1089</v>
      </c>
      <c r="C21" s="384"/>
      <c r="D21" s="385">
        <v>3754</v>
      </c>
      <c r="E21" s="384"/>
      <c r="F21" s="8">
        <f t="shared" si="0"/>
        <v>4843</v>
      </c>
    </row>
    <row r="22" spans="1:6">
      <c r="A22" s="60">
        <v>41030</v>
      </c>
      <c r="B22" s="383">
        <v>1298</v>
      </c>
      <c r="C22" s="384"/>
      <c r="D22" s="385">
        <v>3510</v>
      </c>
      <c r="E22" s="384"/>
      <c r="F22" s="8">
        <f t="shared" si="0"/>
        <v>4808</v>
      </c>
    </row>
    <row r="23" spans="1:6">
      <c r="A23" s="60">
        <v>41061</v>
      </c>
      <c r="B23" s="383">
        <v>949</v>
      </c>
      <c r="C23" s="384"/>
      <c r="D23" s="385">
        <v>2506</v>
      </c>
      <c r="E23" s="384"/>
      <c r="F23" s="8">
        <f t="shared" si="0"/>
        <v>3455</v>
      </c>
    </row>
    <row r="24" spans="1:6">
      <c r="A24" s="60">
        <v>41091</v>
      </c>
      <c r="B24" s="383">
        <v>228</v>
      </c>
      <c r="C24" s="384"/>
      <c r="D24" s="385">
        <v>670</v>
      </c>
      <c r="E24" s="384"/>
      <c r="F24" s="8">
        <f t="shared" ref="F24:F29" si="1">SUM(B24:E24)</f>
        <v>898</v>
      </c>
    </row>
    <row r="25" spans="1:6">
      <c r="A25" s="60">
        <v>41122</v>
      </c>
      <c r="B25" s="383">
        <v>74</v>
      </c>
      <c r="C25" s="384"/>
      <c r="D25" s="385">
        <v>0</v>
      </c>
      <c r="E25" s="386"/>
      <c r="F25" s="8">
        <f t="shared" si="1"/>
        <v>74</v>
      </c>
    </row>
    <row r="26" spans="1:6">
      <c r="A26" s="60">
        <v>41153</v>
      </c>
      <c r="B26" s="383">
        <v>1192</v>
      </c>
      <c r="C26" s="384"/>
      <c r="D26" s="385">
        <v>2443</v>
      </c>
      <c r="E26" s="386"/>
      <c r="F26" s="8">
        <f t="shared" si="1"/>
        <v>3635</v>
      </c>
    </row>
    <row r="27" spans="1:6">
      <c r="A27" s="60">
        <v>41183</v>
      </c>
      <c r="B27" s="383">
        <v>1151</v>
      </c>
      <c r="C27" s="384"/>
      <c r="D27" s="385">
        <v>3919</v>
      </c>
      <c r="E27" s="386"/>
      <c r="F27" s="8">
        <f t="shared" si="1"/>
        <v>5070</v>
      </c>
    </row>
    <row r="28" spans="1:6">
      <c r="A28" s="60">
        <v>41214</v>
      </c>
      <c r="B28" s="383">
        <v>1206</v>
      </c>
      <c r="C28" s="384"/>
      <c r="D28" s="385">
        <v>3381</v>
      </c>
      <c r="E28" s="384"/>
      <c r="F28" s="8">
        <f t="shared" si="1"/>
        <v>4587</v>
      </c>
    </row>
    <row r="29" spans="1:6">
      <c r="A29" s="61">
        <v>41244</v>
      </c>
      <c r="B29" s="383">
        <v>960</v>
      </c>
      <c r="C29" s="384"/>
      <c r="D29" s="385">
        <v>3361</v>
      </c>
      <c r="E29" s="386"/>
      <c r="F29" s="8">
        <f t="shared" si="1"/>
        <v>4321</v>
      </c>
    </row>
    <row r="30" spans="1:6">
      <c r="A30" s="71" t="s">
        <v>166</v>
      </c>
      <c r="B30" s="390">
        <f>SUM(B18:B29)</f>
        <v>10319</v>
      </c>
      <c r="C30" s="390"/>
      <c r="D30" s="390">
        <f>SUM(D18:D29)</f>
        <v>30304</v>
      </c>
      <c r="E30" s="390"/>
      <c r="F30" s="74">
        <f>SUM(F18:F29)</f>
        <v>40623</v>
      </c>
    </row>
    <row r="31" spans="1:6" ht="20.25">
      <c r="A31" s="387" t="s">
        <v>198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40909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40940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40969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41000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41030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41061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41091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41122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41153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41183</v>
      </c>
      <c r="B42" s="33">
        <v>0</v>
      </c>
      <c r="C42" s="33">
        <v>0</v>
      </c>
      <c r="D42" s="108"/>
      <c r="E42" s="110"/>
      <c r="F42" s="110"/>
    </row>
    <row r="43" spans="1:6">
      <c r="A43" s="60">
        <v>41214</v>
      </c>
      <c r="B43" s="33">
        <v>0</v>
      </c>
      <c r="C43" s="33">
        <v>0</v>
      </c>
      <c r="D43" s="108"/>
      <c r="E43" s="110"/>
      <c r="F43" s="110"/>
    </row>
    <row r="44" spans="1:6">
      <c r="A44" s="61">
        <v>41244</v>
      </c>
      <c r="B44" s="33">
        <v>0</v>
      </c>
      <c r="C44" s="33">
        <v>0</v>
      </c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16:F16"/>
    <mergeCell ref="A31:F31"/>
    <mergeCell ref="A1:F1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4:C24"/>
    <mergeCell ref="D24:E24"/>
    <mergeCell ref="B25:C25"/>
    <mergeCell ref="D25:E25"/>
    <mergeCell ref="B23:C23"/>
    <mergeCell ref="D23:E23"/>
    <mergeCell ref="B29:C29"/>
    <mergeCell ref="D29:E29"/>
    <mergeCell ref="B30:C30"/>
    <mergeCell ref="D30:E30"/>
    <mergeCell ref="B26:C26"/>
    <mergeCell ref="D26:E26"/>
    <mergeCell ref="B27:C27"/>
    <mergeCell ref="D27:E27"/>
    <mergeCell ref="B28:C28"/>
    <mergeCell ref="D28:E28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16" sqref="A16:F16"/>
    </sheetView>
  </sheetViews>
  <sheetFormatPr defaultRowHeight="16.5"/>
  <cols>
    <col min="1" max="1" width="8.5" customWidth="1"/>
    <col min="2" max="2" width="6.625" customWidth="1"/>
    <col min="3" max="3" width="9.625" bestFit="1" customWidth="1"/>
    <col min="4" max="4" width="8.625" customWidth="1"/>
    <col min="5" max="5" width="12.75" customWidth="1"/>
    <col min="6" max="6" width="12.375" customWidth="1"/>
    <col min="7" max="7" width="11.875" customWidth="1"/>
  </cols>
  <sheetData>
    <row r="1" spans="1:7" ht="21">
      <c r="A1" s="378" t="s">
        <v>195</v>
      </c>
      <c r="B1" s="379"/>
      <c r="C1" s="379"/>
      <c r="D1" s="379"/>
      <c r="E1" s="379"/>
      <c r="F1" s="379"/>
      <c r="G1" s="379"/>
    </row>
    <row r="2" spans="1:7" ht="33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5" t="s">
        <v>177</v>
      </c>
    </row>
    <row r="3" spans="1:7">
      <c r="A3" s="60">
        <v>40544</v>
      </c>
      <c r="B3" s="3" t="s">
        <v>178</v>
      </c>
      <c r="C3" s="80">
        <v>363</v>
      </c>
      <c r="D3" s="15">
        <v>99</v>
      </c>
      <c r="E3" s="8">
        <v>165900</v>
      </c>
      <c r="F3" s="8">
        <v>461662</v>
      </c>
      <c r="G3" s="95">
        <v>26</v>
      </c>
    </row>
    <row r="4" spans="1:7">
      <c r="A4" s="60">
        <v>40575</v>
      </c>
      <c r="B4" s="3" t="s">
        <v>178</v>
      </c>
      <c r="C4" s="80">
        <v>393</v>
      </c>
      <c r="D4" s="15">
        <v>99</v>
      </c>
      <c r="E4" s="8">
        <v>107000</v>
      </c>
      <c r="F4" s="8">
        <v>324488</v>
      </c>
      <c r="G4" s="95">
        <v>26</v>
      </c>
    </row>
    <row r="5" spans="1:7">
      <c r="A5" s="60">
        <v>40603</v>
      </c>
      <c r="B5" s="3" t="s">
        <v>178</v>
      </c>
      <c r="C5" s="80">
        <v>302</v>
      </c>
      <c r="D5" s="15">
        <v>100</v>
      </c>
      <c r="E5" s="100">
        <v>60900</v>
      </c>
      <c r="F5" s="100">
        <v>205411</v>
      </c>
      <c r="G5" s="104">
        <v>26</v>
      </c>
    </row>
    <row r="6" spans="1:7">
      <c r="A6" s="60">
        <v>40634</v>
      </c>
      <c r="B6" s="3" t="s">
        <v>178</v>
      </c>
      <c r="C6" s="80">
        <v>392</v>
      </c>
      <c r="D6" s="15">
        <v>99</v>
      </c>
      <c r="E6" s="100">
        <v>167000</v>
      </c>
      <c r="F6" s="100">
        <v>464047</v>
      </c>
      <c r="G6" s="95">
        <v>26</v>
      </c>
    </row>
    <row r="7" spans="1:7">
      <c r="A7" s="60">
        <v>40664</v>
      </c>
      <c r="B7" s="3" t="s">
        <v>178</v>
      </c>
      <c r="C7" s="80">
        <v>405</v>
      </c>
      <c r="D7" s="15">
        <v>99</v>
      </c>
      <c r="E7" s="100">
        <v>141600</v>
      </c>
      <c r="F7" s="100">
        <v>398334</v>
      </c>
      <c r="G7" s="95">
        <v>26</v>
      </c>
    </row>
    <row r="8" spans="1:7">
      <c r="A8" s="60">
        <v>40695</v>
      </c>
      <c r="B8" s="3" t="s">
        <v>178</v>
      </c>
      <c r="C8" s="80">
        <v>518</v>
      </c>
      <c r="D8" s="15">
        <v>99</v>
      </c>
      <c r="E8" s="100">
        <v>172300</v>
      </c>
      <c r="F8" s="100">
        <v>480816</v>
      </c>
      <c r="G8" s="95">
        <v>34.200000000000003</v>
      </c>
    </row>
    <row r="9" spans="1:7">
      <c r="A9" s="60">
        <v>40725</v>
      </c>
      <c r="B9" s="3" t="s">
        <v>178</v>
      </c>
      <c r="C9" s="80">
        <v>522</v>
      </c>
      <c r="D9" s="15">
        <v>98</v>
      </c>
      <c r="E9" s="100">
        <v>186900</v>
      </c>
      <c r="F9" s="100">
        <v>544310</v>
      </c>
      <c r="G9" s="95">
        <v>38</v>
      </c>
    </row>
    <row r="10" spans="1:7">
      <c r="A10" s="60">
        <v>40756</v>
      </c>
      <c r="B10" s="3" t="s">
        <v>178</v>
      </c>
      <c r="C10" s="80">
        <v>191</v>
      </c>
      <c r="D10" s="16">
        <v>99</v>
      </c>
      <c r="E10" s="101">
        <v>67900</v>
      </c>
      <c r="F10" s="101">
        <v>244327</v>
      </c>
      <c r="G10" s="95">
        <v>38</v>
      </c>
    </row>
    <row r="11" spans="1:7">
      <c r="A11" s="60">
        <v>40787</v>
      </c>
      <c r="B11" s="3" t="s">
        <v>178</v>
      </c>
      <c r="C11" s="80">
        <v>223</v>
      </c>
      <c r="D11" s="16">
        <v>100</v>
      </c>
      <c r="E11" s="101">
        <v>75500</v>
      </c>
      <c r="F11" s="101">
        <v>262671</v>
      </c>
      <c r="G11" s="95">
        <v>38</v>
      </c>
    </row>
    <row r="12" spans="1:7">
      <c r="A12" s="60">
        <v>40817</v>
      </c>
      <c r="B12" s="3" t="s">
        <v>179</v>
      </c>
      <c r="C12" s="83">
        <v>473</v>
      </c>
      <c r="D12" s="16">
        <v>99</v>
      </c>
      <c r="E12" s="101">
        <v>128700</v>
      </c>
      <c r="F12" s="101">
        <v>428333</v>
      </c>
      <c r="G12" s="95">
        <v>53.5</v>
      </c>
    </row>
    <row r="13" spans="1:7">
      <c r="A13" s="60">
        <v>40848</v>
      </c>
      <c r="B13" s="3" t="s">
        <v>179</v>
      </c>
      <c r="C13" s="83">
        <v>671</v>
      </c>
      <c r="D13" s="16">
        <v>99</v>
      </c>
      <c r="E13" s="101">
        <v>164600</v>
      </c>
      <c r="F13" s="101">
        <v>515683</v>
      </c>
      <c r="G13" s="95">
        <v>55.7</v>
      </c>
    </row>
    <row r="14" spans="1:7">
      <c r="A14" s="61">
        <v>40878</v>
      </c>
      <c r="B14" s="3" t="s">
        <v>179</v>
      </c>
      <c r="C14" s="83">
        <v>454</v>
      </c>
      <c r="D14" s="17">
        <v>99</v>
      </c>
      <c r="E14" s="102">
        <v>170300</v>
      </c>
      <c r="F14" s="102">
        <v>516179</v>
      </c>
      <c r="G14" s="95">
        <v>55.7</v>
      </c>
    </row>
    <row r="15" spans="1:7">
      <c r="A15" s="71" t="s">
        <v>166</v>
      </c>
      <c r="B15" s="71"/>
      <c r="C15" s="103"/>
      <c r="D15" s="103"/>
      <c r="E15" s="96">
        <f>SUM(E3:E14)</f>
        <v>1608600</v>
      </c>
      <c r="F15" s="96">
        <f>SUM(F3:F14)</f>
        <v>4846261</v>
      </c>
      <c r="G15" s="23"/>
    </row>
    <row r="16" spans="1:7" ht="20.25">
      <c r="A16" s="380" t="s">
        <v>196</v>
      </c>
      <c r="B16" s="379"/>
      <c r="C16" s="379"/>
      <c r="D16" s="379"/>
      <c r="E16" s="379"/>
      <c r="F16" s="379"/>
      <c r="G16" s="67"/>
    </row>
    <row r="17" spans="1:7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162</v>
      </c>
      <c r="G17" s="66"/>
    </row>
    <row r="18" spans="1:7">
      <c r="A18" s="60">
        <v>40544</v>
      </c>
      <c r="B18" s="383">
        <v>405</v>
      </c>
      <c r="C18" s="384"/>
      <c r="D18" s="385">
        <v>1876</v>
      </c>
      <c r="E18" s="384"/>
      <c r="F18" s="8">
        <f t="shared" ref="F18:F29" si="0">SUM(B18:E18)</f>
        <v>2281</v>
      </c>
      <c r="G18" s="66"/>
    </row>
    <row r="19" spans="1:7">
      <c r="A19" s="60">
        <v>40575</v>
      </c>
      <c r="B19" s="383">
        <v>177</v>
      </c>
      <c r="C19" s="384"/>
      <c r="D19" s="385">
        <v>611</v>
      </c>
      <c r="E19" s="384"/>
      <c r="F19" s="8">
        <f t="shared" si="0"/>
        <v>788</v>
      </c>
      <c r="G19" s="66"/>
    </row>
    <row r="20" spans="1:7">
      <c r="A20" s="60">
        <v>40603</v>
      </c>
      <c r="B20" s="383">
        <v>931</v>
      </c>
      <c r="C20" s="384"/>
      <c r="D20" s="385">
        <v>3723</v>
      </c>
      <c r="E20" s="384"/>
      <c r="F20" s="8">
        <f t="shared" si="0"/>
        <v>4654</v>
      </c>
      <c r="G20" s="66"/>
    </row>
    <row r="21" spans="1:7">
      <c r="A21" s="60">
        <v>40634</v>
      </c>
      <c r="B21" s="383">
        <v>862</v>
      </c>
      <c r="C21" s="384"/>
      <c r="D21" s="385">
        <v>3260</v>
      </c>
      <c r="E21" s="384"/>
      <c r="F21" s="8">
        <f t="shared" si="0"/>
        <v>4122</v>
      </c>
      <c r="G21" s="66"/>
    </row>
    <row r="22" spans="1:7">
      <c r="A22" s="60">
        <v>40664</v>
      </c>
      <c r="B22" s="383">
        <v>1245</v>
      </c>
      <c r="C22" s="384"/>
      <c r="D22" s="385">
        <v>3242</v>
      </c>
      <c r="E22" s="384"/>
      <c r="F22" s="8">
        <f t="shared" si="0"/>
        <v>4487</v>
      </c>
      <c r="G22" s="66"/>
    </row>
    <row r="23" spans="1:7">
      <c r="A23" s="60">
        <v>40695</v>
      </c>
      <c r="B23" s="383">
        <v>965</v>
      </c>
      <c r="C23" s="384"/>
      <c r="D23" s="385">
        <v>3021</v>
      </c>
      <c r="E23" s="384"/>
      <c r="F23" s="8">
        <f t="shared" si="0"/>
        <v>3986</v>
      </c>
      <c r="G23" s="66"/>
    </row>
    <row r="24" spans="1:7">
      <c r="A24" s="60">
        <v>40725</v>
      </c>
      <c r="B24" s="383">
        <v>0</v>
      </c>
      <c r="C24" s="384"/>
      <c r="D24" s="385">
        <v>692</v>
      </c>
      <c r="E24" s="384"/>
      <c r="F24" s="8">
        <f t="shared" si="0"/>
        <v>692</v>
      </c>
      <c r="G24" s="66"/>
    </row>
    <row r="25" spans="1:7">
      <c r="A25" s="60">
        <v>40756</v>
      </c>
      <c r="B25" s="383">
        <v>198</v>
      </c>
      <c r="C25" s="384"/>
      <c r="D25" s="385">
        <v>0</v>
      </c>
      <c r="E25" s="386"/>
      <c r="F25" s="9">
        <f t="shared" si="0"/>
        <v>198</v>
      </c>
      <c r="G25" s="66"/>
    </row>
    <row r="26" spans="1:7">
      <c r="A26" s="60">
        <v>40787</v>
      </c>
      <c r="B26" s="383">
        <v>1712</v>
      </c>
      <c r="C26" s="384"/>
      <c r="D26" s="385">
        <v>1983</v>
      </c>
      <c r="E26" s="386"/>
      <c r="F26" s="9">
        <f t="shared" si="0"/>
        <v>3695</v>
      </c>
      <c r="G26" s="66"/>
    </row>
    <row r="27" spans="1:7">
      <c r="A27" s="60">
        <v>40817</v>
      </c>
      <c r="B27" s="383">
        <v>1245</v>
      </c>
      <c r="C27" s="384"/>
      <c r="D27" s="385">
        <v>3381</v>
      </c>
      <c r="E27" s="386"/>
      <c r="F27" s="9">
        <f t="shared" si="0"/>
        <v>4626</v>
      </c>
      <c r="G27" s="66"/>
    </row>
    <row r="28" spans="1:7">
      <c r="A28" s="60">
        <v>40848</v>
      </c>
      <c r="B28" s="383">
        <v>1472</v>
      </c>
      <c r="C28" s="384"/>
      <c r="D28" s="385">
        <v>3770</v>
      </c>
      <c r="E28" s="384"/>
      <c r="F28" s="11">
        <f t="shared" si="0"/>
        <v>5242</v>
      </c>
      <c r="G28" s="66"/>
    </row>
    <row r="29" spans="1:7">
      <c r="A29" s="61">
        <v>40878</v>
      </c>
      <c r="B29" s="383">
        <v>1385</v>
      </c>
      <c r="C29" s="384"/>
      <c r="D29" s="385">
        <v>3636</v>
      </c>
      <c r="E29" s="386"/>
      <c r="F29" s="14">
        <f t="shared" si="0"/>
        <v>5021</v>
      </c>
      <c r="G29" s="66"/>
    </row>
    <row r="30" spans="1:7">
      <c r="A30" s="71" t="s">
        <v>167</v>
      </c>
      <c r="B30" s="390">
        <f>SUM(B18:B29)</f>
        <v>10597</v>
      </c>
      <c r="C30" s="390"/>
      <c r="D30" s="390">
        <f>SUM(D18:D29)</f>
        <v>29195</v>
      </c>
      <c r="E30" s="390"/>
      <c r="F30" s="74">
        <f>SUM(F18:F29)</f>
        <v>39792</v>
      </c>
      <c r="G30" s="23"/>
    </row>
    <row r="31" spans="1:7" ht="20.25">
      <c r="A31" s="387" t="s">
        <v>197</v>
      </c>
      <c r="B31" s="388"/>
      <c r="C31" s="388"/>
      <c r="D31" s="388"/>
      <c r="E31" s="388"/>
      <c r="F31" s="388"/>
      <c r="G31" s="68"/>
    </row>
    <row r="32" spans="1:7">
      <c r="A32" s="5" t="s">
        <v>6</v>
      </c>
      <c r="B32" s="42" t="s">
        <v>115</v>
      </c>
      <c r="C32" s="43" t="s">
        <v>101</v>
      </c>
      <c r="D32" s="70" t="s">
        <v>164</v>
      </c>
      <c r="E32" s="45" t="s">
        <v>108</v>
      </c>
      <c r="F32" s="43" t="s">
        <v>101</v>
      </c>
    </row>
    <row r="33" spans="1:6">
      <c r="A33" s="60">
        <v>40544</v>
      </c>
      <c r="B33" s="86">
        <v>2500</v>
      </c>
      <c r="C33" s="86">
        <v>70250</v>
      </c>
      <c r="D33" s="87" t="s">
        <v>158</v>
      </c>
      <c r="E33" s="86">
        <v>2500</v>
      </c>
      <c r="F33" s="86">
        <v>70250</v>
      </c>
    </row>
    <row r="34" spans="1:6">
      <c r="A34" s="60">
        <v>40575</v>
      </c>
      <c r="B34" s="86">
        <v>4300</v>
      </c>
      <c r="C34" s="86">
        <v>120940</v>
      </c>
      <c r="D34" s="87" t="s">
        <v>160</v>
      </c>
      <c r="E34" s="86">
        <v>2500</v>
      </c>
      <c r="F34" s="86">
        <v>70000</v>
      </c>
    </row>
    <row r="35" spans="1:6">
      <c r="A35" s="60">
        <v>40603</v>
      </c>
      <c r="B35" s="86">
        <v>0</v>
      </c>
      <c r="C35" s="86">
        <v>0</v>
      </c>
      <c r="D35" s="87" t="s">
        <v>161</v>
      </c>
      <c r="E35" s="86">
        <v>1800</v>
      </c>
      <c r="F35" s="86">
        <v>50940</v>
      </c>
    </row>
    <row r="36" spans="1:6">
      <c r="A36" s="60">
        <v>40634</v>
      </c>
      <c r="B36" s="86">
        <v>2500</v>
      </c>
      <c r="C36" s="86">
        <v>73500</v>
      </c>
      <c r="D36" s="87" t="s">
        <v>165</v>
      </c>
      <c r="E36" s="86">
        <v>2500</v>
      </c>
      <c r="F36" s="86">
        <v>73500</v>
      </c>
    </row>
    <row r="37" spans="1:6">
      <c r="A37" s="60">
        <v>40664</v>
      </c>
      <c r="B37" s="86">
        <v>0</v>
      </c>
      <c r="C37" s="86">
        <v>0</v>
      </c>
      <c r="D37" s="87"/>
      <c r="E37" s="99"/>
      <c r="F37" s="89"/>
    </row>
    <row r="38" spans="1:6">
      <c r="A38" s="60">
        <v>40695</v>
      </c>
      <c r="B38" s="86">
        <v>0</v>
      </c>
      <c r="C38" s="86">
        <v>0</v>
      </c>
      <c r="D38" s="87"/>
      <c r="E38" s="99"/>
      <c r="F38" s="89"/>
    </row>
    <row r="39" spans="1:6">
      <c r="A39" s="60">
        <v>40725</v>
      </c>
      <c r="B39" s="86">
        <v>0</v>
      </c>
      <c r="C39" s="86">
        <v>0</v>
      </c>
      <c r="D39" s="87"/>
      <c r="E39" s="88"/>
      <c r="F39" s="89"/>
    </row>
    <row r="40" spans="1:6">
      <c r="A40" s="60">
        <v>40756</v>
      </c>
      <c r="B40" s="86">
        <v>0</v>
      </c>
      <c r="C40" s="86">
        <v>0</v>
      </c>
      <c r="D40" s="87"/>
      <c r="E40" s="88"/>
      <c r="F40" s="89"/>
    </row>
    <row r="41" spans="1:6">
      <c r="A41" s="60">
        <v>40787</v>
      </c>
      <c r="B41" s="86">
        <v>0</v>
      </c>
      <c r="C41" s="86">
        <v>0</v>
      </c>
      <c r="D41" s="87"/>
      <c r="E41" s="99"/>
      <c r="F41" s="99"/>
    </row>
    <row r="42" spans="1:6">
      <c r="A42" s="60">
        <v>40817</v>
      </c>
      <c r="B42" s="86">
        <v>0</v>
      </c>
      <c r="C42" s="86">
        <v>0</v>
      </c>
      <c r="D42" s="87"/>
      <c r="E42" s="99"/>
      <c r="F42" s="99"/>
    </row>
    <row r="43" spans="1:6">
      <c r="A43" s="60">
        <v>40848</v>
      </c>
      <c r="B43" s="86">
        <v>0</v>
      </c>
      <c r="C43" s="86">
        <v>0</v>
      </c>
      <c r="D43" s="87"/>
      <c r="E43" s="99"/>
      <c r="F43" s="99"/>
    </row>
    <row r="44" spans="1:6">
      <c r="A44" s="61">
        <v>40878</v>
      </c>
      <c r="B44" s="86">
        <v>0</v>
      </c>
      <c r="C44" s="86">
        <v>0</v>
      </c>
      <c r="D44" s="87"/>
      <c r="E44" s="99"/>
      <c r="F44" s="99"/>
    </row>
    <row r="45" spans="1:6">
      <c r="B45" s="97">
        <f>SUM(B33:B44)</f>
        <v>9300</v>
      </c>
      <c r="C45" s="97">
        <f>SUM(C33:C44)</f>
        <v>264690</v>
      </c>
      <c r="D45" s="50"/>
      <c r="E45" s="98">
        <f>SUM(E33:E44)</f>
        <v>9300</v>
      </c>
      <c r="F45" s="98">
        <f>SUM(F33:F44)</f>
        <v>264690</v>
      </c>
    </row>
  </sheetData>
  <mergeCells count="31">
    <mergeCell ref="A31:F31"/>
    <mergeCell ref="A16:F16"/>
    <mergeCell ref="A1:G1"/>
    <mergeCell ref="B17:C17"/>
    <mergeCell ref="D17:E17"/>
    <mergeCell ref="B18:C18"/>
    <mergeCell ref="D18:E18"/>
    <mergeCell ref="B21:C21"/>
    <mergeCell ref="D21:E21"/>
    <mergeCell ref="B22:C22"/>
    <mergeCell ref="D22:E22"/>
    <mergeCell ref="B19:C19"/>
    <mergeCell ref="D19:E19"/>
    <mergeCell ref="B20:C20"/>
    <mergeCell ref="D20:E20"/>
    <mergeCell ref="B26:C26"/>
    <mergeCell ref="D26:E26"/>
    <mergeCell ref="B23:C23"/>
    <mergeCell ref="D23:E23"/>
    <mergeCell ref="B24:C24"/>
    <mergeCell ref="D24:E24"/>
    <mergeCell ref="B25:C25"/>
    <mergeCell ref="D25:E25"/>
    <mergeCell ref="B29:C29"/>
    <mergeCell ref="D29:E29"/>
    <mergeCell ref="B30:C30"/>
    <mergeCell ref="D30:E30"/>
    <mergeCell ref="B27:C27"/>
    <mergeCell ref="D27:E27"/>
    <mergeCell ref="B28:C28"/>
    <mergeCell ref="D28:E28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16" sqref="A16:F16"/>
    </sheetView>
  </sheetViews>
  <sheetFormatPr defaultRowHeight="16.5"/>
  <cols>
    <col min="1" max="1" width="7.75" customWidth="1"/>
    <col min="3" max="3" width="9.375" bestFit="1" customWidth="1"/>
    <col min="5" max="5" width="11.625" bestFit="1" customWidth="1"/>
    <col min="6" max="6" width="10.25" bestFit="1" customWidth="1"/>
    <col min="7" max="7" width="11.5" customWidth="1"/>
  </cols>
  <sheetData>
    <row r="1" spans="1:8" ht="21">
      <c r="A1" s="378" t="s">
        <v>192</v>
      </c>
      <c r="B1" s="379"/>
      <c r="C1" s="379"/>
      <c r="D1" s="379"/>
      <c r="E1" s="379"/>
      <c r="F1" s="379"/>
      <c r="G1" s="379"/>
    </row>
    <row r="2" spans="1:8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64" t="s">
        <v>144</v>
      </c>
    </row>
    <row r="3" spans="1:8">
      <c r="A3" s="60">
        <v>40179</v>
      </c>
      <c r="B3" s="30" t="s">
        <v>74</v>
      </c>
      <c r="C3" s="34">
        <v>346</v>
      </c>
      <c r="D3" s="35">
        <v>99</v>
      </c>
      <c r="E3" s="19">
        <v>145900</v>
      </c>
      <c r="F3" s="19">
        <v>418209</v>
      </c>
      <c r="G3" s="28"/>
    </row>
    <row r="4" spans="1:8">
      <c r="A4" s="60">
        <v>40210</v>
      </c>
      <c r="B4" s="30" t="s">
        <v>74</v>
      </c>
      <c r="C4" s="34">
        <v>314</v>
      </c>
      <c r="D4" s="35">
        <v>99</v>
      </c>
      <c r="E4" s="19">
        <v>100900</v>
      </c>
      <c r="F4" s="19">
        <v>310539</v>
      </c>
      <c r="G4" s="28"/>
    </row>
    <row r="5" spans="1:8">
      <c r="A5" s="60">
        <v>40238</v>
      </c>
      <c r="B5" s="30" t="s">
        <v>74</v>
      </c>
      <c r="C5" s="34">
        <v>265</v>
      </c>
      <c r="D5" s="35">
        <v>100</v>
      </c>
      <c r="E5" s="53">
        <v>53400</v>
      </c>
      <c r="F5" s="53">
        <v>188966</v>
      </c>
      <c r="G5" s="65"/>
    </row>
    <row r="6" spans="1:8">
      <c r="A6" s="60">
        <v>40269</v>
      </c>
      <c r="B6" s="30" t="s">
        <v>74</v>
      </c>
      <c r="C6" s="34">
        <v>331</v>
      </c>
      <c r="D6" s="35">
        <v>99</v>
      </c>
      <c r="E6" s="53">
        <v>139400</v>
      </c>
      <c r="F6" s="53">
        <v>408032</v>
      </c>
      <c r="G6" s="28"/>
    </row>
    <row r="7" spans="1:8">
      <c r="A7" s="60">
        <v>40299</v>
      </c>
      <c r="B7" s="30" t="s">
        <v>74</v>
      </c>
      <c r="C7" s="34">
        <v>339</v>
      </c>
      <c r="D7" s="35">
        <v>99</v>
      </c>
      <c r="E7" s="53">
        <v>135100</v>
      </c>
      <c r="F7" s="53">
        <v>385707</v>
      </c>
      <c r="G7" s="28"/>
    </row>
    <row r="8" spans="1:8">
      <c r="A8" s="60">
        <v>40330</v>
      </c>
      <c r="B8" s="30" t="s">
        <v>74</v>
      </c>
      <c r="C8" s="34">
        <v>410</v>
      </c>
      <c r="D8" s="35">
        <v>99</v>
      </c>
      <c r="E8" s="53">
        <v>147100</v>
      </c>
      <c r="F8" s="53">
        <v>417114</v>
      </c>
      <c r="G8" s="28">
        <v>4.5</v>
      </c>
    </row>
    <row r="9" spans="1:8">
      <c r="A9" s="60">
        <v>40360</v>
      </c>
      <c r="B9" s="30" t="s">
        <v>74</v>
      </c>
      <c r="C9" s="34">
        <v>430</v>
      </c>
      <c r="D9" s="35">
        <v>99</v>
      </c>
      <c r="E9" s="53">
        <v>153300</v>
      </c>
      <c r="F9" s="53">
        <v>462806</v>
      </c>
      <c r="G9" s="28">
        <v>13.6</v>
      </c>
    </row>
    <row r="10" spans="1:8">
      <c r="A10" s="60">
        <v>40391</v>
      </c>
      <c r="B10" s="30" t="s">
        <v>74</v>
      </c>
      <c r="C10" s="36">
        <v>210</v>
      </c>
      <c r="D10" s="37">
        <v>100</v>
      </c>
      <c r="E10" s="54">
        <v>77400</v>
      </c>
      <c r="F10" s="54">
        <v>286249</v>
      </c>
      <c r="G10" s="28">
        <v>13.6</v>
      </c>
    </row>
    <row r="11" spans="1:8">
      <c r="A11" s="60">
        <v>40422</v>
      </c>
      <c r="B11" s="30" t="s">
        <v>74</v>
      </c>
      <c r="C11" s="36">
        <v>177</v>
      </c>
      <c r="D11" s="37">
        <v>100</v>
      </c>
      <c r="E11" s="54">
        <v>57100</v>
      </c>
      <c r="F11" s="54">
        <v>240012</v>
      </c>
      <c r="G11" s="28">
        <v>13.6</v>
      </c>
    </row>
    <row r="12" spans="1:8">
      <c r="A12" s="60">
        <v>40452</v>
      </c>
      <c r="B12" s="30" t="s">
        <v>74</v>
      </c>
      <c r="C12" s="38">
        <v>416</v>
      </c>
      <c r="D12" s="37">
        <v>99</v>
      </c>
      <c r="E12" s="54">
        <v>115100</v>
      </c>
      <c r="F12" s="54">
        <v>370964</v>
      </c>
      <c r="G12" s="28">
        <v>26</v>
      </c>
    </row>
    <row r="13" spans="1:8">
      <c r="A13" s="60">
        <v>40483</v>
      </c>
      <c r="B13" s="30" t="s">
        <v>74</v>
      </c>
      <c r="C13" s="39">
        <v>376</v>
      </c>
      <c r="D13" s="37">
        <v>98</v>
      </c>
      <c r="E13" s="54">
        <v>154900</v>
      </c>
      <c r="F13" s="54">
        <v>430617</v>
      </c>
      <c r="G13" s="28">
        <v>26</v>
      </c>
    </row>
    <row r="14" spans="1:8">
      <c r="A14" s="61">
        <v>40513</v>
      </c>
      <c r="B14" s="30" t="s">
        <v>76</v>
      </c>
      <c r="C14" s="39">
        <v>346</v>
      </c>
      <c r="D14" s="40">
        <v>99</v>
      </c>
      <c r="E14" s="55">
        <v>143500</v>
      </c>
      <c r="F14" s="55">
        <v>415207</v>
      </c>
      <c r="G14" s="28">
        <v>26</v>
      </c>
    </row>
    <row r="15" spans="1:8">
      <c r="A15" s="23" t="s">
        <v>10</v>
      </c>
      <c r="B15" s="23"/>
      <c r="C15" s="41"/>
      <c r="D15" s="41"/>
      <c r="E15" s="62">
        <f>SUM(E3:E14)</f>
        <v>1423100</v>
      </c>
      <c r="F15" s="49">
        <f>SUM(F3:F14)</f>
        <v>4334422</v>
      </c>
      <c r="G15" s="23"/>
    </row>
    <row r="16" spans="1:8" ht="20.25">
      <c r="A16" s="380" t="s">
        <v>193</v>
      </c>
      <c r="B16" s="379"/>
      <c r="C16" s="379"/>
      <c r="D16" s="379"/>
      <c r="E16" s="379"/>
      <c r="F16" s="379"/>
      <c r="G16" s="67"/>
      <c r="H16" s="23"/>
    </row>
    <row r="17" spans="1:8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163</v>
      </c>
      <c r="G17" s="66"/>
      <c r="H17" s="23"/>
    </row>
    <row r="18" spans="1:8">
      <c r="A18" s="60">
        <v>40179</v>
      </c>
      <c r="B18" s="383">
        <v>395</v>
      </c>
      <c r="C18" s="384"/>
      <c r="D18" s="385">
        <v>1617</v>
      </c>
      <c r="E18" s="384"/>
      <c r="F18" s="8">
        <f t="shared" ref="F18:F29" si="0">SUM(B18:E18)</f>
        <v>2012</v>
      </c>
      <c r="G18" s="66"/>
      <c r="H18" s="23"/>
    </row>
    <row r="19" spans="1:8">
      <c r="A19" s="60">
        <v>40210</v>
      </c>
      <c r="B19" s="383">
        <v>311</v>
      </c>
      <c r="C19" s="384"/>
      <c r="D19" s="385">
        <v>713</v>
      </c>
      <c r="E19" s="384"/>
      <c r="F19" s="8">
        <f t="shared" si="0"/>
        <v>1024</v>
      </c>
      <c r="G19" s="66"/>
      <c r="H19" s="23"/>
    </row>
    <row r="20" spans="1:8">
      <c r="A20" s="60">
        <v>40238</v>
      </c>
      <c r="B20" s="383">
        <v>1401</v>
      </c>
      <c r="C20" s="384"/>
      <c r="D20" s="385">
        <v>3334</v>
      </c>
      <c r="E20" s="384"/>
      <c r="F20" s="8">
        <f t="shared" si="0"/>
        <v>4735</v>
      </c>
      <c r="G20" s="66"/>
      <c r="H20" s="23"/>
    </row>
    <row r="21" spans="1:8">
      <c r="A21" s="60">
        <v>40269</v>
      </c>
      <c r="B21" s="383">
        <v>1258</v>
      </c>
      <c r="C21" s="384"/>
      <c r="D21" s="385">
        <v>3037</v>
      </c>
      <c r="E21" s="384"/>
      <c r="F21" s="8">
        <f t="shared" si="0"/>
        <v>4295</v>
      </c>
      <c r="G21" s="66"/>
      <c r="H21" s="23"/>
    </row>
    <row r="22" spans="1:8">
      <c r="A22" s="60">
        <v>40299</v>
      </c>
      <c r="B22" s="383">
        <v>1487</v>
      </c>
      <c r="C22" s="384"/>
      <c r="D22" s="385">
        <v>2896</v>
      </c>
      <c r="E22" s="384"/>
      <c r="F22" s="8">
        <f t="shared" si="0"/>
        <v>4383</v>
      </c>
      <c r="G22" s="66"/>
      <c r="H22" s="23"/>
    </row>
    <row r="23" spans="1:8">
      <c r="A23" s="60">
        <v>40330</v>
      </c>
      <c r="B23" s="383">
        <v>934</v>
      </c>
      <c r="C23" s="384"/>
      <c r="D23" s="385">
        <v>2533</v>
      </c>
      <c r="E23" s="384"/>
      <c r="F23" s="8">
        <f t="shared" si="0"/>
        <v>3467</v>
      </c>
      <c r="G23" s="66"/>
      <c r="H23" s="23"/>
    </row>
    <row r="24" spans="1:8">
      <c r="A24" s="60">
        <v>40360</v>
      </c>
      <c r="B24" s="383">
        <v>127</v>
      </c>
      <c r="C24" s="384"/>
      <c r="D24" s="385">
        <v>112</v>
      </c>
      <c r="E24" s="384"/>
      <c r="F24" s="8">
        <f t="shared" si="0"/>
        <v>239</v>
      </c>
      <c r="G24" s="66"/>
      <c r="H24" s="23"/>
    </row>
    <row r="25" spans="1:8">
      <c r="A25" s="60">
        <v>40391</v>
      </c>
      <c r="B25" s="383">
        <v>54</v>
      </c>
      <c r="C25" s="384"/>
      <c r="D25" s="385">
        <v>16</v>
      </c>
      <c r="E25" s="386"/>
      <c r="F25" s="9">
        <f t="shared" si="0"/>
        <v>70</v>
      </c>
      <c r="G25" s="66"/>
      <c r="H25" s="23"/>
    </row>
    <row r="26" spans="1:8">
      <c r="A26" s="60">
        <v>40422</v>
      </c>
      <c r="B26" s="383">
        <v>812</v>
      </c>
      <c r="C26" s="384"/>
      <c r="D26" s="385">
        <v>1931</v>
      </c>
      <c r="E26" s="386"/>
      <c r="F26" s="9">
        <f t="shared" si="0"/>
        <v>2743</v>
      </c>
      <c r="G26" s="66"/>
      <c r="H26" s="23"/>
    </row>
    <row r="27" spans="1:8">
      <c r="A27" s="60">
        <v>40452</v>
      </c>
      <c r="B27" s="383">
        <v>940</v>
      </c>
      <c r="C27" s="384"/>
      <c r="D27" s="385">
        <v>3142</v>
      </c>
      <c r="E27" s="386"/>
      <c r="F27" s="9">
        <f t="shared" si="0"/>
        <v>4082</v>
      </c>
      <c r="G27" s="66"/>
      <c r="H27" s="23"/>
    </row>
    <row r="28" spans="1:8">
      <c r="A28" s="60">
        <v>40483</v>
      </c>
      <c r="B28" s="383">
        <v>935</v>
      </c>
      <c r="C28" s="384"/>
      <c r="D28" s="385">
        <v>3723</v>
      </c>
      <c r="E28" s="384"/>
      <c r="F28" s="11">
        <f t="shared" si="0"/>
        <v>4658</v>
      </c>
      <c r="G28" s="66"/>
      <c r="H28" s="23"/>
    </row>
    <row r="29" spans="1:8">
      <c r="A29" s="61">
        <v>40513</v>
      </c>
      <c r="B29" s="383">
        <v>932</v>
      </c>
      <c r="C29" s="384"/>
      <c r="D29" s="385">
        <v>3894</v>
      </c>
      <c r="E29" s="386"/>
      <c r="F29" s="14">
        <f t="shared" si="0"/>
        <v>4826</v>
      </c>
      <c r="G29" s="66"/>
      <c r="H29" s="23"/>
    </row>
    <row r="30" spans="1:8">
      <c r="A30" s="23" t="s">
        <v>10</v>
      </c>
      <c r="B30" s="406">
        <f>SUM(B18:B29)</f>
        <v>9586</v>
      </c>
      <c r="C30" s="406"/>
      <c r="D30" s="406">
        <f>SUM(D18:D29)</f>
        <v>26948</v>
      </c>
      <c r="E30" s="406"/>
      <c r="F30" s="63">
        <f>SUM(F18:F29)</f>
        <v>36534</v>
      </c>
      <c r="G30" s="23"/>
      <c r="H30" s="23"/>
    </row>
    <row r="31" spans="1:8" ht="20.25">
      <c r="A31" s="387" t="s">
        <v>194</v>
      </c>
      <c r="B31" s="388"/>
      <c r="C31" s="388"/>
      <c r="D31" s="388"/>
      <c r="E31" s="388"/>
      <c r="F31" s="388"/>
      <c r="G31" s="68"/>
      <c r="H31" s="23"/>
    </row>
    <row r="32" spans="1:8">
      <c r="A32" s="5" t="s">
        <v>6</v>
      </c>
      <c r="B32" s="42" t="s">
        <v>115</v>
      </c>
      <c r="C32" s="43" t="s">
        <v>101</v>
      </c>
      <c r="D32" s="44" t="s">
        <v>90</v>
      </c>
      <c r="E32" s="45" t="s">
        <v>108</v>
      </c>
      <c r="F32" s="43" t="s">
        <v>101</v>
      </c>
      <c r="H32" s="23"/>
    </row>
    <row r="33" spans="1:8">
      <c r="A33" s="60">
        <v>40179</v>
      </c>
      <c r="B33" s="33">
        <v>2500</v>
      </c>
      <c r="C33" s="33">
        <v>67500</v>
      </c>
      <c r="D33" s="46" t="s">
        <v>125</v>
      </c>
      <c r="E33" s="56">
        <v>2500</v>
      </c>
      <c r="F33" s="56">
        <v>67500</v>
      </c>
      <c r="H33" s="23"/>
    </row>
    <row r="34" spans="1:8">
      <c r="A34" s="60">
        <v>40210</v>
      </c>
      <c r="B34" s="33">
        <v>2500</v>
      </c>
      <c r="C34" s="33">
        <v>64250</v>
      </c>
      <c r="D34" s="46" t="s">
        <v>126</v>
      </c>
      <c r="E34" s="56">
        <v>2500</v>
      </c>
      <c r="F34" s="56">
        <v>64250</v>
      </c>
      <c r="H34" s="23"/>
    </row>
    <row r="35" spans="1:8">
      <c r="A35" s="60">
        <v>40238</v>
      </c>
      <c r="B35" s="33">
        <v>7500</v>
      </c>
      <c r="C35" s="33">
        <v>190500</v>
      </c>
      <c r="D35" s="46" t="s">
        <v>127</v>
      </c>
      <c r="E35" s="56">
        <v>2500</v>
      </c>
      <c r="F35" s="56">
        <v>62500</v>
      </c>
      <c r="H35" s="23"/>
    </row>
    <row r="36" spans="1:8">
      <c r="A36" s="60">
        <v>40269</v>
      </c>
      <c r="B36" s="33">
        <v>7300</v>
      </c>
      <c r="C36" s="33">
        <v>193610</v>
      </c>
      <c r="D36" s="46" t="s">
        <v>128</v>
      </c>
      <c r="E36" s="56">
        <v>2500</v>
      </c>
      <c r="F36" s="56">
        <v>63750</v>
      </c>
      <c r="H36" s="23"/>
    </row>
    <row r="37" spans="1:8">
      <c r="A37" s="60">
        <v>40299</v>
      </c>
      <c r="B37" s="33">
        <v>5000</v>
      </c>
      <c r="C37" s="33">
        <v>130750</v>
      </c>
      <c r="D37" s="46" t="s">
        <v>129</v>
      </c>
      <c r="E37" s="56">
        <v>2500</v>
      </c>
      <c r="F37" s="47">
        <v>64250</v>
      </c>
      <c r="H37" s="23"/>
    </row>
    <row r="38" spans="1:8">
      <c r="A38" s="60">
        <v>40330</v>
      </c>
      <c r="B38" s="33">
        <v>4500</v>
      </c>
      <c r="C38" s="33">
        <v>115000</v>
      </c>
      <c r="D38" s="46" t="s">
        <v>132</v>
      </c>
      <c r="E38" s="56">
        <v>2300</v>
      </c>
      <c r="F38" s="47">
        <v>59110</v>
      </c>
      <c r="H38" s="23"/>
    </row>
    <row r="39" spans="1:8">
      <c r="A39" s="60">
        <v>40360</v>
      </c>
      <c r="B39" s="33">
        <v>0</v>
      </c>
      <c r="C39" s="33">
        <v>0</v>
      </c>
      <c r="D39" s="46" t="s">
        <v>133</v>
      </c>
      <c r="E39" s="52">
        <v>2500</v>
      </c>
      <c r="F39" s="47">
        <v>67250</v>
      </c>
      <c r="H39" s="23"/>
    </row>
    <row r="40" spans="1:8">
      <c r="A40" s="60">
        <v>40391</v>
      </c>
      <c r="B40" s="33">
        <v>0</v>
      </c>
      <c r="C40" s="33">
        <v>0</v>
      </c>
      <c r="D40" s="46" t="s">
        <v>134</v>
      </c>
      <c r="E40" s="52">
        <v>2500</v>
      </c>
      <c r="F40" s="47">
        <v>67250</v>
      </c>
      <c r="H40" s="23"/>
    </row>
    <row r="41" spans="1:8">
      <c r="A41" s="60">
        <v>40422</v>
      </c>
      <c r="B41" s="33">
        <v>2500</v>
      </c>
      <c r="C41" s="33">
        <v>64500</v>
      </c>
      <c r="D41" s="46" t="s">
        <v>139</v>
      </c>
      <c r="E41" s="56">
        <v>2500</v>
      </c>
      <c r="F41" s="56">
        <v>67500</v>
      </c>
      <c r="H41" s="23"/>
    </row>
    <row r="42" spans="1:8">
      <c r="A42" s="60">
        <v>40452</v>
      </c>
      <c r="B42" s="33">
        <v>7500</v>
      </c>
      <c r="C42" s="33">
        <v>198000</v>
      </c>
      <c r="D42" s="46" t="s">
        <v>140</v>
      </c>
      <c r="E42" s="56">
        <v>2500</v>
      </c>
      <c r="F42" s="56">
        <v>63250</v>
      </c>
      <c r="H42" s="23"/>
    </row>
    <row r="43" spans="1:8">
      <c r="A43" s="60">
        <v>40483</v>
      </c>
      <c r="B43" s="33">
        <v>5000</v>
      </c>
      <c r="C43" s="33">
        <v>135000</v>
      </c>
      <c r="D43" s="46" t="s">
        <v>141</v>
      </c>
      <c r="E43" s="56">
        <v>2500</v>
      </c>
      <c r="F43" s="56">
        <v>64000</v>
      </c>
      <c r="H43" s="23"/>
    </row>
    <row r="44" spans="1:8">
      <c r="A44" s="61">
        <v>40513</v>
      </c>
      <c r="B44" s="33">
        <v>5000</v>
      </c>
      <c r="C44" s="33">
        <v>136500</v>
      </c>
      <c r="D44" s="46" t="s">
        <v>142</v>
      </c>
      <c r="E44" s="56">
        <v>2000</v>
      </c>
      <c r="F44" s="56">
        <v>51000</v>
      </c>
      <c r="H44" s="23"/>
    </row>
    <row r="45" spans="1:8">
      <c r="A45" s="23" t="s">
        <v>10</v>
      </c>
      <c r="B45" s="48">
        <f>SUM(B33:B44)</f>
        <v>49300</v>
      </c>
      <c r="C45" s="48">
        <f>SUM(C33:C44)</f>
        <v>1295610</v>
      </c>
      <c r="D45" s="46" t="s">
        <v>143</v>
      </c>
      <c r="E45" s="56">
        <v>2500</v>
      </c>
      <c r="F45" s="56">
        <v>64500</v>
      </c>
      <c r="G45" s="23"/>
      <c r="H45" s="23"/>
    </row>
    <row r="46" spans="1:8">
      <c r="D46" s="46" t="s">
        <v>145</v>
      </c>
      <c r="E46" s="56">
        <v>2500</v>
      </c>
      <c r="F46" s="56">
        <v>65250</v>
      </c>
    </row>
    <row r="47" spans="1:8">
      <c r="D47" s="46" t="s">
        <v>146</v>
      </c>
      <c r="E47" s="56">
        <v>2500</v>
      </c>
      <c r="F47" s="56">
        <v>66750</v>
      </c>
    </row>
    <row r="48" spans="1:8">
      <c r="D48" s="46" t="s">
        <v>153</v>
      </c>
      <c r="E48" s="56">
        <v>2500</v>
      </c>
      <c r="F48" s="56">
        <v>66000</v>
      </c>
    </row>
    <row r="49" spans="4:6">
      <c r="D49" s="46" t="s">
        <v>154</v>
      </c>
      <c r="E49" s="56">
        <v>2500</v>
      </c>
      <c r="F49" s="56">
        <v>67500</v>
      </c>
    </row>
    <row r="50" spans="4:6">
      <c r="D50" s="46" t="s">
        <v>155</v>
      </c>
      <c r="E50" s="56">
        <v>2500</v>
      </c>
      <c r="F50" s="56">
        <v>67500</v>
      </c>
    </row>
    <row r="51" spans="4:6">
      <c r="D51" s="46" t="s">
        <v>156</v>
      </c>
      <c r="E51" s="56">
        <v>2500</v>
      </c>
      <c r="F51" s="56">
        <v>67250</v>
      </c>
    </row>
    <row r="52" spans="4:6">
      <c r="D52" s="46" t="s">
        <v>157</v>
      </c>
      <c r="E52" s="56">
        <v>2500</v>
      </c>
      <c r="F52" s="56">
        <v>69250</v>
      </c>
    </row>
    <row r="53" spans="4:6">
      <c r="D53" s="50"/>
      <c r="E53" s="51">
        <f>SUM(E33:E52)</f>
        <v>49300</v>
      </c>
      <c r="F53" s="69">
        <f>SUM(F33:F52)</f>
        <v>1295610</v>
      </c>
    </row>
  </sheetData>
  <mergeCells count="31">
    <mergeCell ref="A31:F31"/>
    <mergeCell ref="B29:C29"/>
    <mergeCell ref="D29:E29"/>
    <mergeCell ref="B30:C30"/>
    <mergeCell ref="D30:E30"/>
    <mergeCell ref="B21:C21"/>
    <mergeCell ref="D21:E21"/>
    <mergeCell ref="B22:C22"/>
    <mergeCell ref="D22:E22"/>
    <mergeCell ref="D28:E28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B19:C19"/>
    <mergeCell ref="D19:E19"/>
    <mergeCell ref="A16:F16"/>
    <mergeCell ref="B20:C20"/>
    <mergeCell ref="D20:E20"/>
    <mergeCell ref="A1:G1"/>
    <mergeCell ref="B17:C17"/>
    <mergeCell ref="D17:E17"/>
    <mergeCell ref="B18:C18"/>
    <mergeCell ref="D18:E18"/>
  </mergeCells>
  <phoneticPr fontId="1" type="noConversion"/>
  <pageMargins left="0.25" right="0.25" top="0.75" bottom="0.75" header="0.3" footer="0.3"/>
  <pageSetup paperSize="9" orientation="portrait" horizontalDpi="300" verticalDpi="300" r:id="rId1"/>
  <headerFooter alignWithMargins="0"/>
  <ignoredErrors>
    <ignoredError sqref="F18:F24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F1"/>
    </sheetView>
  </sheetViews>
  <sheetFormatPr defaultRowHeight="16.5"/>
  <cols>
    <col min="1" max="1" width="8.125" customWidth="1"/>
    <col min="2" max="2" width="8.25" customWidth="1"/>
    <col min="3" max="3" width="9.625" customWidth="1"/>
    <col min="4" max="4" width="7.25" customWidth="1"/>
    <col min="5" max="5" width="11.125" customWidth="1"/>
    <col min="6" max="6" width="12.75" customWidth="1"/>
  </cols>
  <sheetData>
    <row r="1" spans="1:11" ht="21">
      <c r="A1" s="378" t="s">
        <v>191</v>
      </c>
      <c r="B1" s="379"/>
      <c r="C1" s="379"/>
      <c r="D1" s="379"/>
      <c r="E1" s="379"/>
      <c r="F1" s="379"/>
      <c r="G1" s="77"/>
      <c r="H1" s="77"/>
      <c r="I1" s="23"/>
      <c r="J1" s="23"/>
      <c r="K1" s="23"/>
    </row>
    <row r="2" spans="1:11" ht="33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23"/>
      <c r="H2" s="23"/>
      <c r="I2" s="23"/>
      <c r="J2" s="23"/>
      <c r="K2" s="23"/>
    </row>
    <row r="3" spans="1:11">
      <c r="A3" s="60">
        <v>39814</v>
      </c>
      <c r="B3" s="30" t="s">
        <v>74</v>
      </c>
      <c r="C3" s="80">
        <v>225</v>
      </c>
      <c r="D3" s="15">
        <v>99</v>
      </c>
      <c r="E3" s="8">
        <v>123500</v>
      </c>
      <c r="F3" s="8">
        <v>364689</v>
      </c>
      <c r="G3" s="23"/>
      <c r="H3" s="23"/>
      <c r="I3" s="23"/>
      <c r="J3" s="23"/>
      <c r="K3" s="23"/>
    </row>
    <row r="4" spans="1:11">
      <c r="A4" s="60">
        <v>39845</v>
      </c>
      <c r="B4" s="30" t="s">
        <v>74</v>
      </c>
      <c r="C4" s="80">
        <v>280</v>
      </c>
      <c r="D4" s="15">
        <v>99</v>
      </c>
      <c r="E4" s="8">
        <v>81600</v>
      </c>
      <c r="F4" s="8">
        <v>267134</v>
      </c>
      <c r="G4" s="23"/>
      <c r="H4" s="23"/>
      <c r="I4" s="23"/>
      <c r="J4" s="23"/>
      <c r="K4" s="23"/>
    </row>
    <row r="5" spans="1:11">
      <c r="A5" s="60">
        <v>39873</v>
      </c>
      <c r="B5" s="30" t="s">
        <v>74</v>
      </c>
      <c r="C5" s="80">
        <v>269</v>
      </c>
      <c r="D5" s="15">
        <v>99</v>
      </c>
      <c r="E5" s="8">
        <v>64400</v>
      </c>
      <c r="F5" s="8">
        <v>215065</v>
      </c>
      <c r="G5" s="23"/>
      <c r="H5" s="23"/>
      <c r="I5" s="23"/>
      <c r="J5" s="23"/>
      <c r="K5" s="23"/>
    </row>
    <row r="6" spans="1:11">
      <c r="A6" s="60">
        <v>39904</v>
      </c>
      <c r="B6" s="30" t="s">
        <v>74</v>
      </c>
      <c r="C6" s="80">
        <v>305</v>
      </c>
      <c r="D6" s="15">
        <v>99</v>
      </c>
      <c r="E6" s="8">
        <v>116800</v>
      </c>
      <c r="F6" s="8">
        <v>353456</v>
      </c>
      <c r="G6" s="23"/>
      <c r="H6" s="23"/>
      <c r="I6" s="23"/>
      <c r="J6" s="23"/>
      <c r="K6" s="23"/>
    </row>
    <row r="7" spans="1:11">
      <c r="A7" s="60">
        <v>39934</v>
      </c>
      <c r="B7" s="30" t="s">
        <v>74</v>
      </c>
      <c r="C7" s="80">
        <v>297</v>
      </c>
      <c r="D7" s="15">
        <v>100</v>
      </c>
      <c r="E7" s="8">
        <v>122400</v>
      </c>
      <c r="F7" s="8">
        <v>360929</v>
      </c>
      <c r="G7" s="23"/>
      <c r="H7" s="23"/>
      <c r="I7" s="23"/>
      <c r="J7" s="23"/>
      <c r="K7" s="23"/>
    </row>
    <row r="8" spans="1:11">
      <c r="A8" s="60">
        <v>39965</v>
      </c>
      <c r="B8" s="30" t="s">
        <v>74</v>
      </c>
      <c r="C8" s="80">
        <v>315</v>
      </c>
      <c r="D8" s="15">
        <v>99</v>
      </c>
      <c r="E8" s="8">
        <v>106300</v>
      </c>
      <c r="F8" s="8">
        <v>324898</v>
      </c>
      <c r="G8" s="23"/>
      <c r="H8" s="23"/>
      <c r="I8" s="23"/>
      <c r="J8" s="23"/>
      <c r="K8" s="23"/>
    </row>
    <row r="9" spans="1:11">
      <c r="A9" s="60">
        <v>39995</v>
      </c>
      <c r="B9" s="30" t="s">
        <v>74</v>
      </c>
      <c r="C9" s="80">
        <v>341</v>
      </c>
      <c r="D9" s="15">
        <v>98</v>
      </c>
      <c r="E9" s="8">
        <v>146300</v>
      </c>
      <c r="F9" s="8">
        <v>443470</v>
      </c>
      <c r="G9" s="23"/>
      <c r="H9" s="23"/>
      <c r="I9" s="23"/>
      <c r="J9" s="23"/>
      <c r="K9" s="23"/>
    </row>
    <row r="10" spans="1:11">
      <c r="A10" s="60">
        <v>40026</v>
      </c>
      <c r="B10" s="30" t="s">
        <v>74</v>
      </c>
      <c r="C10" s="81">
        <v>260</v>
      </c>
      <c r="D10" s="16">
        <v>99</v>
      </c>
      <c r="E10" s="9">
        <v>66800</v>
      </c>
      <c r="F10" s="9">
        <v>260856</v>
      </c>
      <c r="G10" s="23"/>
      <c r="H10" s="23"/>
      <c r="I10" s="23"/>
      <c r="J10" s="23"/>
      <c r="K10" s="23"/>
    </row>
    <row r="11" spans="1:11">
      <c r="A11" s="60">
        <v>40057</v>
      </c>
      <c r="B11" s="30" t="s">
        <v>74</v>
      </c>
      <c r="C11" s="81">
        <v>160</v>
      </c>
      <c r="D11" s="16">
        <v>99</v>
      </c>
      <c r="E11" s="9">
        <v>56400</v>
      </c>
      <c r="F11" s="9">
        <v>238155</v>
      </c>
      <c r="G11" s="23"/>
      <c r="H11" s="23"/>
      <c r="I11" s="23"/>
      <c r="J11" s="23"/>
      <c r="K11" s="23"/>
    </row>
    <row r="12" spans="1:11">
      <c r="A12" s="60">
        <v>40087</v>
      </c>
      <c r="B12" s="30" t="s">
        <v>74</v>
      </c>
      <c r="C12" s="82">
        <v>441</v>
      </c>
      <c r="D12" s="16">
        <v>99</v>
      </c>
      <c r="E12" s="9">
        <v>117100</v>
      </c>
      <c r="F12" s="9">
        <v>352670</v>
      </c>
      <c r="G12" s="23"/>
      <c r="H12" s="23"/>
      <c r="I12" s="23"/>
      <c r="J12" s="23"/>
      <c r="K12" s="23"/>
    </row>
    <row r="13" spans="1:11">
      <c r="A13" s="60">
        <v>40118</v>
      </c>
      <c r="B13" s="30" t="s">
        <v>74</v>
      </c>
      <c r="C13" s="83">
        <v>376</v>
      </c>
      <c r="D13" s="16">
        <v>98</v>
      </c>
      <c r="E13" s="9">
        <v>154900</v>
      </c>
      <c r="F13" s="9">
        <v>430617</v>
      </c>
      <c r="G13" s="23"/>
      <c r="H13" s="23"/>
      <c r="I13" s="23"/>
      <c r="J13" s="23"/>
      <c r="K13" s="23"/>
    </row>
    <row r="14" spans="1:11">
      <c r="A14" s="61">
        <v>40148</v>
      </c>
      <c r="B14" s="30" t="s">
        <v>76</v>
      </c>
      <c r="C14" s="83">
        <v>317</v>
      </c>
      <c r="D14" s="17">
        <v>98</v>
      </c>
      <c r="E14" s="11">
        <v>235800</v>
      </c>
      <c r="F14" s="11">
        <v>381330</v>
      </c>
      <c r="G14" s="23"/>
      <c r="H14" s="23"/>
      <c r="I14" s="23"/>
      <c r="J14" s="23"/>
      <c r="K14" s="23"/>
    </row>
    <row r="15" spans="1:11">
      <c r="A15" s="23" t="s">
        <v>10</v>
      </c>
      <c r="B15" s="23"/>
      <c r="C15" s="50"/>
      <c r="D15" s="50"/>
      <c r="E15" s="84">
        <f>SUM(E3:E14)</f>
        <v>1392300</v>
      </c>
      <c r="F15" s="85">
        <f>SUM(F3:F14)</f>
        <v>3993269</v>
      </c>
      <c r="G15" s="23"/>
      <c r="H15" s="23"/>
      <c r="I15" s="23"/>
      <c r="J15" s="23"/>
      <c r="K15" s="23"/>
    </row>
    <row r="16" spans="1:11" ht="21">
      <c r="A16" s="378" t="s">
        <v>190</v>
      </c>
      <c r="B16" s="379"/>
      <c r="C16" s="379"/>
      <c r="D16" s="379"/>
      <c r="E16" s="379"/>
      <c r="F16" s="379"/>
      <c r="G16" s="23"/>
      <c r="H16" s="23"/>
      <c r="I16" s="23"/>
      <c r="J16" s="23"/>
      <c r="K16" s="23"/>
    </row>
    <row r="17" spans="1:11">
      <c r="A17" s="5" t="s">
        <v>6</v>
      </c>
      <c r="B17" s="381" t="s">
        <v>103</v>
      </c>
      <c r="C17" s="382"/>
      <c r="D17" s="381" t="s">
        <v>102</v>
      </c>
      <c r="E17" s="382"/>
      <c r="F17" s="6" t="s">
        <v>163</v>
      </c>
      <c r="G17" s="23"/>
      <c r="H17" s="23"/>
      <c r="I17" s="23"/>
      <c r="J17" s="23"/>
      <c r="K17" s="23"/>
    </row>
    <row r="18" spans="1:11">
      <c r="A18" s="60">
        <v>39814</v>
      </c>
      <c r="B18" s="383">
        <v>2511</v>
      </c>
      <c r="C18" s="384"/>
      <c r="D18" s="385">
        <v>2024</v>
      </c>
      <c r="E18" s="384"/>
      <c r="F18" s="8">
        <f t="shared" ref="F18:F29" si="0">SUM(B18:E18)</f>
        <v>4535</v>
      </c>
      <c r="G18" s="23"/>
      <c r="H18" s="23"/>
      <c r="I18" s="23"/>
      <c r="J18" s="23"/>
      <c r="K18" s="23"/>
    </row>
    <row r="19" spans="1:11">
      <c r="A19" s="60">
        <v>39845</v>
      </c>
      <c r="B19" s="383">
        <v>932</v>
      </c>
      <c r="C19" s="384"/>
      <c r="D19" s="385">
        <v>747</v>
      </c>
      <c r="E19" s="384"/>
      <c r="F19" s="8">
        <f t="shared" si="0"/>
        <v>1679</v>
      </c>
      <c r="G19" s="23"/>
      <c r="H19" s="23"/>
      <c r="I19" s="23"/>
      <c r="J19" s="23"/>
      <c r="K19" s="23"/>
    </row>
    <row r="20" spans="1:11">
      <c r="A20" s="60">
        <v>39873</v>
      </c>
      <c r="B20" s="383">
        <v>3092</v>
      </c>
      <c r="C20" s="384"/>
      <c r="D20" s="385">
        <v>2313</v>
      </c>
      <c r="E20" s="384"/>
      <c r="F20" s="8">
        <f t="shared" si="0"/>
        <v>5405</v>
      </c>
      <c r="G20" s="23"/>
      <c r="H20" s="23"/>
      <c r="I20" s="23"/>
      <c r="J20" s="23"/>
      <c r="K20" s="23"/>
    </row>
    <row r="21" spans="1:11">
      <c r="A21" s="60">
        <v>39904</v>
      </c>
      <c r="B21" s="383">
        <v>1712</v>
      </c>
      <c r="C21" s="384"/>
      <c r="D21" s="385">
        <v>2690</v>
      </c>
      <c r="E21" s="384"/>
      <c r="F21" s="8">
        <f t="shared" si="0"/>
        <v>4402</v>
      </c>
      <c r="G21" s="23"/>
      <c r="H21" s="23"/>
      <c r="I21" s="23"/>
      <c r="J21" s="23"/>
      <c r="K21" s="23"/>
    </row>
    <row r="22" spans="1:11">
      <c r="A22" s="60">
        <v>39934</v>
      </c>
      <c r="B22" s="383">
        <v>1272</v>
      </c>
      <c r="C22" s="384"/>
      <c r="D22" s="385">
        <v>2282</v>
      </c>
      <c r="E22" s="384"/>
      <c r="F22" s="8">
        <f t="shared" si="0"/>
        <v>3554</v>
      </c>
      <c r="G22" s="23"/>
      <c r="H22" s="23"/>
      <c r="I22" s="23"/>
      <c r="J22" s="23"/>
      <c r="K22" s="23"/>
    </row>
    <row r="23" spans="1:11">
      <c r="A23" s="60">
        <v>39965</v>
      </c>
      <c r="B23" s="383">
        <v>1121</v>
      </c>
      <c r="C23" s="384"/>
      <c r="D23" s="385">
        <v>2386</v>
      </c>
      <c r="E23" s="384"/>
      <c r="F23" s="8">
        <f t="shared" si="0"/>
        <v>3507</v>
      </c>
      <c r="G23" s="23"/>
      <c r="H23" s="23"/>
      <c r="I23" s="23"/>
      <c r="J23" s="23"/>
      <c r="K23" s="23"/>
    </row>
    <row r="24" spans="1:11">
      <c r="A24" s="60">
        <v>39995</v>
      </c>
      <c r="B24" s="383">
        <v>73</v>
      </c>
      <c r="C24" s="384"/>
      <c r="D24" s="385">
        <v>49</v>
      </c>
      <c r="E24" s="384"/>
      <c r="F24" s="8">
        <f t="shared" si="0"/>
        <v>122</v>
      </c>
      <c r="G24" s="23"/>
      <c r="H24" s="23"/>
      <c r="I24" s="23"/>
      <c r="J24" s="23"/>
      <c r="K24" s="23"/>
    </row>
    <row r="25" spans="1:11">
      <c r="A25" s="60">
        <v>40026</v>
      </c>
      <c r="B25" s="383">
        <v>436</v>
      </c>
      <c r="C25" s="384"/>
      <c r="D25" s="385">
        <v>81</v>
      </c>
      <c r="E25" s="386"/>
      <c r="F25" s="9">
        <f t="shared" si="0"/>
        <v>517</v>
      </c>
      <c r="G25" s="23"/>
      <c r="H25" s="23"/>
      <c r="I25" s="23"/>
      <c r="J25" s="23"/>
      <c r="K25" s="23"/>
    </row>
    <row r="26" spans="1:11">
      <c r="A26" s="60">
        <v>40057</v>
      </c>
      <c r="B26" s="383">
        <v>914</v>
      </c>
      <c r="C26" s="384"/>
      <c r="D26" s="385">
        <v>1763</v>
      </c>
      <c r="E26" s="386"/>
      <c r="F26" s="9">
        <f t="shared" si="0"/>
        <v>2677</v>
      </c>
      <c r="G26" s="23"/>
      <c r="H26" s="23"/>
      <c r="I26" s="23"/>
      <c r="J26" s="23"/>
      <c r="K26" s="23"/>
    </row>
    <row r="27" spans="1:11">
      <c r="A27" s="60">
        <v>40087</v>
      </c>
      <c r="B27" s="383">
        <v>1057</v>
      </c>
      <c r="C27" s="384"/>
      <c r="D27" s="385">
        <v>3209</v>
      </c>
      <c r="E27" s="386"/>
      <c r="F27" s="9">
        <f t="shared" si="0"/>
        <v>4266</v>
      </c>
      <c r="G27" s="23"/>
      <c r="H27" s="23"/>
      <c r="I27" s="23"/>
      <c r="J27" s="23"/>
      <c r="K27" s="23"/>
    </row>
    <row r="28" spans="1:11">
      <c r="A28" s="60">
        <v>40118</v>
      </c>
      <c r="B28" s="383">
        <v>808</v>
      </c>
      <c r="C28" s="384"/>
      <c r="D28" s="385">
        <v>2862</v>
      </c>
      <c r="E28" s="384"/>
      <c r="F28" s="11">
        <f t="shared" si="0"/>
        <v>3670</v>
      </c>
      <c r="G28" s="23"/>
      <c r="H28" s="23"/>
      <c r="I28" s="23"/>
      <c r="J28" s="23"/>
      <c r="K28" s="23"/>
    </row>
    <row r="29" spans="1:11">
      <c r="A29" s="61">
        <v>40148</v>
      </c>
      <c r="B29" s="383">
        <v>1264</v>
      </c>
      <c r="C29" s="384"/>
      <c r="D29" s="385">
        <v>3482</v>
      </c>
      <c r="E29" s="386"/>
      <c r="F29" s="14">
        <f t="shared" si="0"/>
        <v>4746</v>
      </c>
      <c r="G29" s="23"/>
      <c r="H29" s="23"/>
      <c r="I29" s="23"/>
      <c r="J29" s="23"/>
      <c r="K29" s="23"/>
    </row>
    <row r="30" spans="1:11">
      <c r="A30" s="23" t="s">
        <v>10</v>
      </c>
      <c r="B30" s="406">
        <f>SUM(B18:B29)</f>
        <v>15192</v>
      </c>
      <c r="C30" s="406"/>
      <c r="D30" s="406">
        <f>SUM(D18:D29)</f>
        <v>23888</v>
      </c>
      <c r="E30" s="406"/>
      <c r="F30" s="63">
        <f>SUM(F18:F29)</f>
        <v>39080</v>
      </c>
      <c r="G30" s="23"/>
      <c r="H30" s="23"/>
      <c r="I30" s="23"/>
      <c r="J30" s="23"/>
      <c r="K30" s="23"/>
    </row>
    <row r="31" spans="1:11" ht="21">
      <c r="A31" s="407" t="s">
        <v>189</v>
      </c>
      <c r="B31" s="388"/>
      <c r="C31" s="388"/>
      <c r="D31" s="388"/>
      <c r="E31" s="388"/>
      <c r="F31" s="388"/>
      <c r="G31" s="23"/>
      <c r="H31" s="23"/>
      <c r="I31" s="23"/>
      <c r="J31" s="23"/>
      <c r="K31" s="23"/>
    </row>
    <row r="32" spans="1:11">
      <c r="A32" s="5" t="s">
        <v>6</v>
      </c>
      <c r="B32" s="42" t="s">
        <v>115</v>
      </c>
      <c r="C32" s="43" t="s">
        <v>101</v>
      </c>
      <c r="D32" s="44" t="s">
        <v>90</v>
      </c>
      <c r="E32" s="45" t="s">
        <v>108</v>
      </c>
      <c r="F32" s="43" t="s">
        <v>101</v>
      </c>
      <c r="H32" s="23"/>
      <c r="I32" s="23"/>
      <c r="J32" s="23"/>
      <c r="K32" s="23"/>
    </row>
    <row r="33" spans="1:11">
      <c r="A33" s="60">
        <v>39814</v>
      </c>
      <c r="B33" s="86">
        <v>1750</v>
      </c>
      <c r="C33" s="86">
        <v>28700</v>
      </c>
      <c r="D33" s="87" t="s">
        <v>104</v>
      </c>
      <c r="E33" s="88">
        <v>1750</v>
      </c>
      <c r="F33" s="89">
        <v>28700</v>
      </c>
      <c r="H33" s="23"/>
      <c r="I33" s="23"/>
      <c r="J33" s="23"/>
      <c r="K33" s="23"/>
    </row>
    <row r="34" spans="1:11">
      <c r="A34" s="60">
        <v>39845</v>
      </c>
      <c r="B34" s="86">
        <v>2500</v>
      </c>
      <c r="C34" s="86">
        <v>47750</v>
      </c>
      <c r="D34" s="87" t="s">
        <v>105</v>
      </c>
      <c r="E34" s="88">
        <v>2500</v>
      </c>
      <c r="F34" s="89">
        <v>47750</v>
      </c>
      <c r="H34" s="23"/>
      <c r="I34" s="23"/>
      <c r="J34" s="23"/>
      <c r="K34" s="23"/>
    </row>
    <row r="35" spans="1:11">
      <c r="A35" s="60">
        <v>39873</v>
      </c>
      <c r="B35" s="86">
        <v>6600</v>
      </c>
      <c r="C35" s="86">
        <v>128590</v>
      </c>
      <c r="D35" s="87" t="s">
        <v>106</v>
      </c>
      <c r="E35" s="88">
        <v>2500</v>
      </c>
      <c r="F35" s="89">
        <v>47750</v>
      </c>
      <c r="H35" s="23"/>
      <c r="I35" s="23"/>
      <c r="J35" s="23"/>
      <c r="K35" s="23"/>
    </row>
    <row r="36" spans="1:11">
      <c r="A36" s="60">
        <v>39904</v>
      </c>
      <c r="B36" s="86">
        <v>5000</v>
      </c>
      <c r="C36" s="86">
        <v>104750</v>
      </c>
      <c r="D36" s="87" t="s">
        <v>116</v>
      </c>
      <c r="E36" s="88">
        <v>2500</v>
      </c>
      <c r="F36" s="89">
        <v>49000</v>
      </c>
      <c r="H36" s="23"/>
      <c r="I36" s="23"/>
      <c r="J36" s="23"/>
      <c r="K36" s="23"/>
    </row>
    <row r="37" spans="1:11">
      <c r="A37" s="60">
        <v>39934</v>
      </c>
      <c r="B37" s="86">
        <v>2500</v>
      </c>
      <c r="C37" s="86">
        <v>52500</v>
      </c>
      <c r="D37" s="87" t="s">
        <v>107</v>
      </c>
      <c r="E37" s="88">
        <v>1600</v>
      </c>
      <c r="F37" s="89">
        <v>31840</v>
      </c>
      <c r="H37" s="23"/>
      <c r="I37" s="23"/>
      <c r="J37" s="23"/>
      <c r="K37" s="23"/>
    </row>
    <row r="38" spans="1:11">
      <c r="A38" s="60">
        <v>39965</v>
      </c>
      <c r="B38" s="86">
        <v>4000</v>
      </c>
      <c r="C38" s="86">
        <v>92450</v>
      </c>
      <c r="D38" s="87" t="s">
        <v>109</v>
      </c>
      <c r="E38" s="88">
        <v>2500</v>
      </c>
      <c r="F38" s="89">
        <v>52000</v>
      </c>
      <c r="H38" s="23"/>
      <c r="I38" s="23"/>
      <c r="J38" s="23"/>
      <c r="K38" s="23"/>
    </row>
    <row r="39" spans="1:11">
      <c r="A39" s="60">
        <v>39995</v>
      </c>
      <c r="B39" s="86">
        <v>0</v>
      </c>
      <c r="C39" s="86">
        <v>0</v>
      </c>
      <c r="D39" s="87" t="s">
        <v>110</v>
      </c>
      <c r="E39" s="88">
        <v>2500</v>
      </c>
      <c r="F39" s="89">
        <v>52750</v>
      </c>
      <c r="H39" s="23"/>
      <c r="I39" s="23"/>
      <c r="J39" s="23"/>
      <c r="K39" s="23"/>
    </row>
    <row r="40" spans="1:11">
      <c r="A40" s="60">
        <v>40026</v>
      </c>
      <c r="B40" s="86">
        <v>0</v>
      </c>
      <c r="C40" s="86">
        <v>0</v>
      </c>
      <c r="D40" s="87" t="s">
        <v>111</v>
      </c>
      <c r="E40" s="88">
        <v>2500</v>
      </c>
      <c r="F40" s="89">
        <v>52500</v>
      </c>
      <c r="H40" s="23"/>
      <c r="I40" s="23"/>
      <c r="J40" s="23"/>
      <c r="K40" s="23"/>
    </row>
    <row r="41" spans="1:11">
      <c r="A41" s="60">
        <v>40057</v>
      </c>
      <c r="B41" s="86">
        <v>2500</v>
      </c>
      <c r="C41" s="86">
        <v>63000</v>
      </c>
      <c r="D41" s="87" t="s">
        <v>112</v>
      </c>
      <c r="E41" s="88">
        <v>2500</v>
      </c>
      <c r="F41" s="89">
        <v>57500</v>
      </c>
      <c r="H41" s="23"/>
      <c r="I41" s="23"/>
      <c r="J41" s="23"/>
      <c r="K41" s="23"/>
    </row>
    <row r="42" spans="1:11">
      <c r="A42" s="60">
        <v>40087</v>
      </c>
      <c r="B42" s="86">
        <v>4500</v>
      </c>
      <c r="C42" s="86">
        <v>110800</v>
      </c>
      <c r="D42" s="87" t="s">
        <v>113</v>
      </c>
      <c r="E42" s="88">
        <v>1500</v>
      </c>
      <c r="F42" s="89">
        <v>34950</v>
      </c>
      <c r="H42" s="23"/>
      <c r="I42" s="23"/>
      <c r="J42" s="23"/>
      <c r="K42" s="23"/>
    </row>
    <row r="43" spans="1:11">
      <c r="A43" s="60">
        <v>40118</v>
      </c>
      <c r="B43" s="86">
        <v>7500</v>
      </c>
      <c r="C43" s="86">
        <v>200500</v>
      </c>
      <c r="D43" s="87" t="s">
        <v>114</v>
      </c>
      <c r="E43" s="88">
        <v>2500</v>
      </c>
      <c r="F43" s="89">
        <v>63000</v>
      </c>
      <c r="H43" s="23"/>
      <c r="I43" s="23"/>
      <c r="J43" s="23"/>
      <c r="K43" s="23"/>
    </row>
    <row r="44" spans="1:11">
      <c r="A44" s="61">
        <v>40148</v>
      </c>
      <c r="B44" s="86">
        <v>5000</v>
      </c>
      <c r="C44" s="86">
        <v>132000</v>
      </c>
      <c r="D44" s="87" t="s">
        <v>118</v>
      </c>
      <c r="E44" s="88">
        <v>2500</v>
      </c>
      <c r="F44" s="89">
        <v>61000</v>
      </c>
      <c r="H44" s="23"/>
      <c r="I44" s="23"/>
      <c r="J44" s="23"/>
      <c r="K44" s="23"/>
    </row>
    <row r="45" spans="1:11">
      <c r="A45" s="23" t="s">
        <v>10</v>
      </c>
      <c r="B45" s="90">
        <f>SUM(B33:B44)</f>
        <v>41850</v>
      </c>
      <c r="C45" s="90">
        <f>SUM(C33:C44)</f>
        <v>961040</v>
      </c>
      <c r="D45" s="91" t="s">
        <v>119</v>
      </c>
      <c r="E45" s="92">
        <v>2000</v>
      </c>
      <c r="F45" s="93">
        <v>49800</v>
      </c>
      <c r="G45" s="23"/>
      <c r="H45" s="23"/>
      <c r="I45" s="23"/>
      <c r="J45" s="23"/>
      <c r="K45" s="23"/>
    </row>
    <row r="46" spans="1:11">
      <c r="B46" s="94"/>
      <c r="C46" s="94"/>
      <c r="D46" s="95" t="s">
        <v>120</v>
      </c>
      <c r="E46" s="92">
        <v>2500</v>
      </c>
      <c r="F46" s="92">
        <v>65000</v>
      </c>
    </row>
    <row r="47" spans="1:11">
      <c r="B47" s="94"/>
      <c r="C47" s="94"/>
      <c r="D47" s="95" t="s">
        <v>121</v>
      </c>
      <c r="E47" s="92">
        <v>2500</v>
      </c>
      <c r="F47" s="92">
        <v>68000</v>
      </c>
    </row>
    <row r="48" spans="1:11">
      <c r="B48" s="94"/>
      <c r="C48" s="94"/>
      <c r="D48" s="95" t="s">
        <v>122</v>
      </c>
      <c r="E48" s="92">
        <v>2500</v>
      </c>
      <c r="F48" s="92">
        <v>67500</v>
      </c>
    </row>
    <row r="49" spans="2:6">
      <c r="B49" s="94"/>
      <c r="C49" s="94"/>
      <c r="D49" s="95" t="s">
        <v>123</v>
      </c>
      <c r="E49" s="92">
        <v>2500</v>
      </c>
      <c r="F49" s="92">
        <v>67000</v>
      </c>
    </row>
    <row r="50" spans="2:6">
      <c r="B50" s="94"/>
      <c r="C50" s="94"/>
      <c r="D50" s="95" t="s">
        <v>124</v>
      </c>
      <c r="E50" s="92">
        <v>2500</v>
      </c>
      <c r="F50" s="92">
        <v>65000</v>
      </c>
    </row>
    <row r="51" spans="2:6">
      <c r="B51" s="94"/>
      <c r="C51" s="94"/>
      <c r="D51" s="50"/>
      <c r="E51" s="51">
        <f>SUM(E33:E50)</f>
        <v>41850</v>
      </c>
      <c r="F51" s="51">
        <f>SUM(F33:F50)</f>
        <v>961040</v>
      </c>
    </row>
  </sheetData>
  <mergeCells count="31">
    <mergeCell ref="A1:F1"/>
    <mergeCell ref="A16:F16"/>
    <mergeCell ref="B19:C19"/>
    <mergeCell ref="D18:E18"/>
    <mergeCell ref="B18:C18"/>
    <mergeCell ref="B20:C20"/>
    <mergeCell ref="D24:E24"/>
    <mergeCell ref="D17:E17"/>
    <mergeCell ref="D19:E19"/>
    <mergeCell ref="D27:E27"/>
    <mergeCell ref="B26:C26"/>
    <mergeCell ref="B21:C21"/>
    <mergeCell ref="B24:C24"/>
    <mergeCell ref="B22:C22"/>
    <mergeCell ref="D20:E20"/>
    <mergeCell ref="B17:C17"/>
    <mergeCell ref="D22:E22"/>
    <mergeCell ref="D21:E21"/>
    <mergeCell ref="D23:E23"/>
    <mergeCell ref="B23:C23"/>
    <mergeCell ref="B28:C28"/>
    <mergeCell ref="D28:E28"/>
    <mergeCell ref="B27:C27"/>
    <mergeCell ref="B25:C25"/>
    <mergeCell ref="D25:E25"/>
    <mergeCell ref="D26:E26"/>
    <mergeCell ref="A31:F31"/>
    <mergeCell ref="D29:E29"/>
    <mergeCell ref="B29:C29"/>
    <mergeCell ref="B30:C30"/>
    <mergeCell ref="D30:E30"/>
  </mergeCells>
  <phoneticPr fontId="1" type="noConversion"/>
  <pageMargins left="0.33" right="0.17" top="0.45" bottom="1" header="0.79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RowHeight="16.5"/>
  <cols>
    <col min="1" max="1" width="6.375" customWidth="1"/>
    <col min="2" max="13" width="9.5" customWidth="1"/>
    <col min="14" max="14" width="12.625" customWidth="1"/>
  </cols>
  <sheetData>
    <row r="1" spans="1:14" ht="21">
      <c r="A1" s="375" t="s">
        <v>482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4">
      <c r="A2" s="171"/>
      <c r="B2" s="171" t="s">
        <v>233</v>
      </c>
      <c r="C2" s="171" t="s">
        <v>234</v>
      </c>
      <c r="D2" s="171" t="s">
        <v>235</v>
      </c>
      <c r="E2" s="171" t="s">
        <v>236</v>
      </c>
      <c r="F2" s="171" t="s">
        <v>237</v>
      </c>
      <c r="G2" s="171" t="s">
        <v>238</v>
      </c>
      <c r="H2" s="171" t="s">
        <v>239</v>
      </c>
      <c r="I2" s="171" t="s">
        <v>240</v>
      </c>
      <c r="J2" s="171" t="s">
        <v>241</v>
      </c>
      <c r="K2" s="171" t="s">
        <v>242</v>
      </c>
      <c r="L2" s="171" t="s">
        <v>243</v>
      </c>
      <c r="M2" s="171" t="s">
        <v>159</v>
      </c>
      <c r="N2" s="171" t="s">
        <v>379</v>
      </c>
    </row>
    <row r="3" spans="1:14">
      <c r="A3" s="171" t="s">
        <v>251</v>
      </c>
      <c r="B3" s="172">
        <v>73440</v>
      </c>
      <c r="C3" s="172">
        <v>39360</v>
      </c>
      <c r="D3" s="172">
        <v>42560</v>
      </c>
      <c r="E3" s="172">
        <v>60320</v>
      </c>
      <c r="F3" s="172">
        <v>78240</v>
      </c>
      <c r="G3" s="172">
        <v>79040</v>
      </c>
      <c r="H3" s="172">
        <v>80160</v>
      </c>
      <c r="I3" s="172">
        <v>41600</v>
      </c>
      <c r="J3" s="172">
        <v>12500</v>
      </c>
      <c r="K3" s="172">
        <v>73900</v>
      </c>
      <c r="L3" s="172">
        <v>98300</v>
      </c>
      <c r="M3" s="172">
        <v>105400</v>
      </c>
      <c r="N3" s="174">
        <f t="shared" ref="N3:N11" si="0">SUM(B3:M3)</f>
        <v>784820</v>
      </c>
    </row>
    <row r="4" spans="1:14">
      <c r="A4" s="171" t="s">
        <v>252</v>
      </c>
      <c r="B4" s="172">
        <v>123500</v>
      </c>
      <c r="C4" s="172">
        <v>81600</v>
      </c>
      <c r="D4" s="172">
        <v>64400</v>
      </c>
      <c r="E4" s="172">
        <v>116800</v>
      </c>
      <c r="F4" s="172">
        <v>122400</v>
      </c>
      <c r="G4" s="172">
        <v>106300</v>
      </c>
      <c r="H4" s="172">
        <v>146300</v>
      </c>
      <c r="I4" s="172">
        <v>66800</v>
      </c>
      <c r="J4" s="172">
        <v>56400</v>
      </c>
      <c r="K4" s="172">
        <v>117100</v>
      </c>
      <c r="L4" s="172">
        <v>154900</v>
      </c>
      <c r="M4" s="172">
        <v>130400</v>
      </c>
      <c r="N4" s="174">
        <f t="shared" si="0"/>
        <v>1286900</v>
      </c>
    </row>
    <row r="5" spans="1:14">
      <c r="A5" s="171" t="s">
        <v>253</v>
      </c>
      <c r="B5" s="172">
        <v>145900</v>
      </c>
      <c r="C5" s="172">
        <v>100900</v>
      </c>
      <c r="D5" s="172">
        <v>53400</v>
      </c>
      <c r="E5" s="172">
        <v>139400</v>
      </c>
      <c r="F5" s="172">
        <v>135100</v>
      </c>
      <c r="G5" s="172">
        <v>147100</v>
      </c>
      <c r="H5" s="172">
        <v>153300</v>
      </c>
      <c r="I5" s="172">
        <v>77400</v>
      </c>
      <c r="J5" s="172">
        <v>57100</v>
      </c>
      <c r="K5" s="172">
        <v>115100</v>
      </c>
      <c r="L5" s="172">
        <v>154900</v>
      </c>
      <c r="M5" s="172">
        <v>143500</v>
      </c>
      <c r="N5" s="174">
        <f t="shared" si="0"/>
        <v>1423100</v>
      </c>
    </row>
    <row r="6" spans="1:14">
      <c r="A6" s="171" t="s">
        <v>244</v>
      </c>
      <c r="B6" s="172">
        <v>165900</v>
      </c>
      <c r="C6" s="172">
        <v>107000</v>
      </c>
      <c r="D6" s="172">
        <v>60900</v>
      </c>
      <c r="E6" s="172">
        <v>167000</v>
      </c>
      <c r="F6" s="172">
        <v>141600</v>
      </c>
      <c r="G6" s="172">
        <v>172300</v>
      </c>
      <c r="H6" s="172">
        <v>186900</v>
      </c>
      <c r="I6" s="172">
        <v>67900</v>
      </c>
      <c r="J6" s="172">
        <v>75500</v>
      </c>
      <c r="K6" s="172">
        <v>128700</v>
      </c>
      <c r="L6" s="172">
        <v>164600</v>
      </c>
      <c r="M6" s="172">
        <v>170300</v>
      </c>
      <c r="N6" s="174">
        <f t="shared" si="0"/>
        <v>1608600</v>
      </c>
    </row>
    <row r="7" spans="1:14">
      <c r="A7" s="171" t="s">
        <v>245</v>
      </c>
      <c r="B7" s="172">
        <v>160200</v>
      </c>
      <c r="C7" s="172">
        <v>115000</v>
      </c>
      <c r="D7" s="172">
        <v>65700</v>
      </c>
      <c r="E7" s="172">
        <v>167900</v>
      </c>
      <c r="F7" s="172">
        <v>152900</v>
      </c>
      <c r="G7" s="172">
        <v>196500</v>
      </c>
      <c r="H7" s="172">
        <v>174600</v>
      </c>
      <c r="I7" s="172">
        <v>79200</v>
      </c>
      <c r="J7" s="172">
        <v>69700</v>
      </c>
      <c r="K7" s="172">
        <v>141200</v>
      </c>
      <c r="L7" s="172">
        <v>170000</v>
      </c>
      <c r="M7" s="172">
        <v>154300</v>
      </c>
      <c r="N7" s="174">
        <f t="shared" si="0"/>
        <v>1647200</v>
      </c>
    </row>
    <row r="8" spans="1:14">
      <c r="A8" s="171" t="s">
        <v>246</v>
      </c>
      <c r="B8" s="172">
        <v>147100</v>
      </c>
      <c r="C8" s="172">
        <v>108700</v>
      </c>
      <c r="D8" s="172">
        <v>63900</v>
      </c>
      <c r="E8" s="172">
        <v>147900</v>
      </c>
      <c r="F8" s="172">
        <v>143667</v>
      </c>
      <c r="G8" s="172">
        <v>198900</v>
      </c>
      <c r="H8" s="172">
        <v>236700</v>
      </c>
      <c r="I8" s="172">
        <v>114700</v>
      </c>
      <c r="J8" s="172">
        <v>82100</v>
      </c>
      <c r="K8" s="172">
        <v>183500</v>
      </c>
      <c r="L8" s="172">
        <v>184500</v>
      </c>
      <c r="M8" s="172">
        <v>160300</v>
      </c>
      <c r="N8" s="174">
        <f t="shared" si="0"/>
        <v>1771967</v>
      </c>
    </row>
    <row r="9" spans="1:14">
      <c r="A9" s="171" t="s">
        <v>247</v>
      </c>
      <c r="B9" s="172">
        <v>174800</v>
      </c>
      <c r="C9" s="172">
        <v>97700</v>
      </c>
      <c r="D9" s="172">
        <v>103200</v>
      </c>
      <c r="E9" s="172">
        <v>164400</v>
      </c>
      <c r="F9" s="172">
        <v>165700</v>
      </c>
      <c r="G9" s="172">
        <v>203400</v>
      </c>
      <c r="H9" s="172">
        <v>192700</v>
      </c>
      <c r="I9" s="172">
        <v>113600</v>
      </c>
      <c r="J9" s="172">
        <v>80000</v>
      </c>
      <c r="K9" s="172">
        <v>193100</v>
      </c>
      <c r="L9" s="172">
        <v>188200</v>
      </c>
      <c r="M9" s="172">
        <v>161300</v>
      </c>
      <c r="N9" s="174">
        <f t="shared" si="0"/>
        <v>1838100</v>
      </c>
    </row>
    <row r="10" spans="1:14">
      <c r="A10" s="171" t="s">
        <v>248</v>
      </c>
      <c r="B10" s="172">
        <v>176500</v>
      </c>
      <c r="C10" s="172">
        <v>111800</v>
      </c>
      <c r="D10" s="172">
        <v>54800</v>
      </c>
      <c r="E10" s="172">
        <v>172000</v>
      </c>
      <c r="F10" s="172">
        <v>174100</v>
      </c>
      <c r="G10" s="172">
        <v>192000</v>
      </c>
      <c r="H10" s="172">
        <v>277700</v>
      </c>
      <c r="I10" s="172">
        <v>142400</v>
      </c>
      <c r="J10" s="172">
        <v>80600</v>
      </c>
      <c r="K10" s="172">
        <v>158400</v>
      </c>
      <c r="L10" s="172">
        <v>199700</v>
      </c>
      <c r="M10" s="172">
        <v>177100</v>
      </c>
      <c r="N10" s="174">
        <f t="shared" si="0"/>
        <v>1917100</v>
      </c>
    </row>
    <row r="11" spans="1:14">
      <c r="A11" s="171" t="s">
        <v>254</v>
      </c>
      <c r="B11" s="286">
        <v>173600</v>
      </c>
      <c r="C11" s="286">
        <v>110100</v>
      </c>
      <c r="D11" s="286">
        <v>54900</v>
      </c>
      <c r="E11" s="286">
        <v>175600</v>
      </c>
      <c r="F11" s="286">
        <v>168300</v>
      </c>
      <c r="G11" s="286">
        <v>236600</v>
      </c>
      <c r="H11" s="286">
        <v>274700</v>
      </c>
      <c r="I11" s="286">
        <v>141500</v>
      </c>
      <c r="J11" s="286">
        <v>91000</v>
      </c>
      <c r="K11" s="286">
        <v>218200</v>
      </c>
      <c r="L11" s="286">
        <v>235200</v>
      </c>
      <c r="M11" s="286">
        <v>177100</v>
      </c>
      <c r="N11" s="286">
        <f t="shared" si="0"/>
        <v>2056800</v>
      </c>
    </row>
    <row r="12" spans="1:14">
      <c r="A12" s="171" t="s">
        <v>255</v>
      </c>
      <c r="B12" s="286">
        <v>179700</v>
      </c>
      <c r="C12" s="286">
        <v>84000</v>
      </c>
      <c r="D12" s="286">
        <v>91500</v>
      </c>
      <c r="E12" s="286">
        <v>190200</v>
      </c>
      <c r="F12" s="286">
        <v>170700</v>
      </c>
      <c r="G12" s="286">
        <v>216800</v>
      </c>
      <c r="H12" s="286">
        <v>242500</v>
      </c>
      <c r="I12" s="286">
        <v>144100</v>
      </c>
      <c r="J12" s="286">
        <v>95600</v>
      </c>
      <c r="K12" s="286">
        <v>271500</v>
      </c>
      <c r="L12" s="286">
        <v>227900</v>
      </c>
      <c r="M12" s="286">
        <v>194200</v>
      </c>
      <c r="N12" s="286">
        <f>SUM(B12:M12)</f>
        <v>2108700</v>
      </c>
    </row>
    <row r="13" spans="1:14">
      <c r="A13" s="171" t="s">
        <v>438</v>
      </c>
      <c r="B13" s="286">
        <v>196500</v>
      </c>
      <c r="C13" s="286">
        <v>120300</v>
      </c>
      <c r="D13" s="286">
        <v>79600</v>
      </c>
      <c r="E13" s="286">
        <v>200800</v>
      </c>
      <c r="F13" s="286">
        <v>184700</v>
      </c>
      <c r="G13" s="286">
        <v>304400</v>
      </c>
      <c r="H13" s="286">
        <v>281100</v>
      </c>
      <c r="I13" s="286">
        <v>159700</v>
      </c>
      <c r="J13" s="286">
        <v>102600</v>
      </c>
      <c r="K13" s="286">
        <v>231400</v>
      </c>
      <c r="L13" s="286">
        <v>225900</v>
      </c>
      <c r="M13" s="286">
        <v>211000</v>
      </c>
      <c r="N13" s="286">
        <v>2298000</v>
      </c>
    </row>
    <row r="14" spans="1:14">
      <c r="A14" s="171" t="s">
        <v>440</v>
      </c>
      <c r="B14" s="286">
        <v>206500</v>
      </c>
      <c r="C14" s="286">
        <v>126200</v>
      </c>
      <c r="D14" s="286">
        <v>84460</v>
      </c>
      <c r="E14" s="286">
        <v>204720</v>
      </c>
      <c r="F14" s="286">
        <v>218040</v>
      </c>
      <c r="G14" s="286">
        <v>259800</v>
      </c>
      <c r="H14" s="286">
        <v>280680</v>
      </c>
      <c r="I14" s="286">
        <v>176280</v>
      </c>
      <c r="J14" s="286">
        <v>99360</v>
      </c>
      <c r="K14" s="286">
        <v>179040</v>
      </c>
      <c r="L14" s="286">
        <v>249120</v>
      </c>
      <c r="M14" s="286"/>
      <c r="N14" s="286">
        <f>SUM(B14:M14)</f>
        <v>2084200</v>
      </c>
    </row>
    <row r="15" spans="1:14" ht="19.5" customHeight="1">
      <c r="A15" s="173"/>
      <c r="B15" s="50" t="s">
        <v>488</v>
      </c>
      <c r="C15" s="50"/>
      <c r="D15" s="50"/>
      <c r="E15" s="50"/>
      <c r="F15" s="50"/>
      <c r="G15" s="23"/>
      <c r="H15" s="23"/>
      <c r="I15" s="23"/>
      <c r="J15" s="23"/>
      <c r="K15" s="23"/>
      <c r="L15" s="23"/>
      <c r="M15" s="23"/>
    </row>
    <row r="16" spans="1:14">
      <c r="A16" s="17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21" t="s">
        <v>377</v>
      </c>
      <c r="N16" s="313">
        <f>SUM(N3:N15)</f>
        <v>20825487</v>
      </c>
    </row>
    <row r="18" spans="1:14" ht="21">
      <c r="A18" s="375" t="s">
        <v>483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</row>
    <row r="19" spans="1:14">
      <c r="A19" s="171"/>
      <c r="B19" s="171" t="s">
        <v>233</v>
      </c>
      <c r="C19" s="171" t="s">
        <v>234</v>
      </c>
      <c r="D19" s="171" t="s">
        <v>235</v>
      </c>
      <c r="E19" s="171" t="s">
        <v>236</v>
      </c>
      <c r="F19" s="171" t="s">
        <v>237</v>
      </c>
      <c r="G19" s="171" t="s">
        <v>238</v>
      </c>
      <c r="H19" s="171" t="s">
        <v>239</v>
      </c>
      <c r="I19" s="171" t="s">
        <v>240</v>
      </c>
      <c r="J19" s="171" t="s">
        <v>241</v>
      </c>
      <c r="K19" s="171" t="s">
        <v>242</v>
      </c>
      <c r="L19" s="171" t="s">
        <v>243</v>
      </c>
      <c r="M19" s="171" t="s">
        <v>159</v>
      </c>
      <c r="N19" s="171" t="s">
        <v>380</v>
      </c>
    </row>
    <row r="20" spans="1:14">
      <c r="A20" s="171" t="s">
        <v>249</v>
      </c>
      <c r="B20" s="172">
        <v>68960</v>
      </c>
      <c r="C20" s="172">
        <v>42880</v>
      </c>
      <c r="D20" s="172">
        <v>47680</v>
      </c>
      <c r="E20" s="172">
        <v>66400</v>
      </c>
      <c r="F20" s="172">
        <v>75360</v>
      </c>
      <c r="G20" s="172">
        <v>112960</v>
      </c>
      <c r="H20" s="172">
        <v>132320</v>
      </c>
      <c r="I20" s="172">
        <v>32800</v>
      </c>
      <c r="J20" s="172">
        <v>36960</v>
      </c>
      <c r="K20" s="172">
        <v>108480</v>
      </c>
      <c r="L20" s="172">
        <v>91360</v>
      </c>
      <c r="M20" s="172">
        <v>76800</v>
      </c>
      <c r="N20" s="174">
        <f>SUM(B20:M20)</f>
        <v>892960</v>
      </c>
    </row>
    <row r="21" spans="1:14">
      <c r="A21" s="171" t="s">
        <v>250</v>
      </c>
      <c r="B21" s="172">
        <v>70080</v>
      </c>
      <c r="C21" s="172">
        <v>48320</v>
      </c>
      <c r="D21" s="172">
        <v>34720</v>
      </c>
      <c r="E21" s="172">
        <v>60480</v>
      </c>
      <c r="F21" s="172">
        <v>85120</v>
      </c>
      <c r="G21" s="172">
        <v>142560</v>
      </c>
      <c r="H21" s="172">
        <v>115200</v>
      </c>
      <c r="I21" s="172">
        <v>48000</v>
      </c>
      <c r="J21" s="172">
        <v>41920</v>
      </c>
      <c r="K21" s="172">
        <v>77920</v>
      </c>
      <c r="L21" s="172">
        <v>110560</v>
      </c>
      <c r="M21" s="172">
        <v>68480</v>
      </c>
      <c r="N21" s="174">
        <f t="shared" ref="N21:N31" si="1">SUM(B21:M21)</f>
        <v>903360</v>
      </c>
    </row>
    <row r="22" spans="1:14">
      <c r="A22" s="171" t="s">
        <v>251</v>
      </c>
      <c r="B22" s="172">
        <v>46720</v>
      </c>
      <c r="C22" s="172">
        <v>23840</v>
      </c>
      <c r="D22" s="172">
        <v>23840</v>
      </c>
      <c r="E22" s="172">
        <v>39840</v>
      </c>
      <c r="F22" s="172">
        <v>49600</v>
      </c>
      <c r="G22" s="172">
        <v>48320</v>
      </c>
      <c r="H22" s="172">
        <v>52000</v>
      </c>
      <c r="I22" s="172">
        <v>25440</v>
      </c>
      <c r="J22" s="172">
        <v>17920</v>
      </c>
      <c r="K22" s="172">
        <v>3680</v>
      </c>
      <c r="L22" s="172">
        <v>3200</v>
      </c>
      <c r="M22" s="172">
        <v>2240</v>
      </c>
      <c r="N22" s="174">
        <f t="shared" si="1"/>
        <v>336640</v>
      </c>
    </row>
    <row r="23" spans="1:14">
      <c r="A23" s="171" t="s">
        <v>252</v>
      </c>
      <c r="B23" s="172">
        <v>6080</v>
      </c>
      <c r="C23" s="172">
        <v>4160</v>
      </c>
      <c r="D23" s="172">
        <v>3360</v>
      </c>
      <c r="E23" s="172">
        <v>4960</v>
      </c>
      <c r="F23" s="172">
        <v>4320</v>
      </c>
      <c r="G23" s="172">
        <v>3360</v>
      </c>
      <c r="H23" s="172">
        <v>2560</v>
      </c>
      <c r="I23" s="172">
        <v>1920</v>
      </c>
      <c r="J23" s="172">
        <v>2240</v>
      </c>
      <c r="K23" s="172">
        <v>2560</v>
      </c>
      <c r="L23" s="172">
        <v>2880</v>
      </c>
      <c r="M23" s="172">
        <v>2880</v>
      </c>
      <c r="N23" s="174">
        <f t="shared" si="1"/>
        <v>41280</v>
      </c>
    </row>
    <row r="24" spans="1:14">
      <c r="A24" s="171" t="s">
        <v>253</v>
      </c>
      <c r="B24" s="172">
        <v>2880</v>
      </c>
      <c r="C24" s="172">
        <v>2720</v>
      </c>
      <c r="D24" s="172">
        <v>3040</v>
      </c>
      <c r="E24" s="172">
        <v>2080</v>
      </c>
      <c r="F24" s="172">
        <v>3040</v>
      </c>
      <c r="G24" s="172">
        <v>2080</v>
      </c>
      <c r="H24" s="172">
        <v>2880</v>
      </c>
      <c r="I24" s="172">
        <v>2560</v>
      </c>
      <c r="J24" s="172">
        <v>3040</v>
      </c>
      <c r="K24" s="172">
        <v>2560</v>
      </c>
      <c r="L24" s="172">
        <v>2240</v>
      </c>
      <c r="M24" s="172">
        <v>2240</v>
      </c>
      <c r="N24" s="174">
        <f t="shared" si="1"/>
        <v>31360</v>
      </c>
    </row>
    <row r="25" spans="1:14">
      <c r="A25" s="171" t="s">
        <v>244</v>
      </c>
      <c r="B25" s="172">
        <v>2400</v>
      </c>
      <c r="C25" s="172">
        <v>2240</v>
      </c>
      <c r="D25" s="172">
        <v>2400</v>
      </c>
      <c r="E25" s="172">
        <v>2080</v>
      </c>
      <c r="F25" s="172">
        <v>1920</v>
      </c>
      <c r="G25" s="172">
        <v>1920</v>
      </c>
      <c r="H25" s="172">
        <v>2080</v>
      </c>
      <c r="I25" s="172">
        <v>1920</v>
      </c>
      <c r="J25" s="172">
        <v>1920</v>
      </c>
      <c r="K25" s="172">
        <v>1760</v>
      </c>
      <c r="L25" s="172">
        <v>3040</v>
      </c>
      <c r="M25" s="172">
        <v>1760</v>
      </c>
      <c r="N25" s="174">
        <f t="shared" si="1"/>
        <v>25440</v>
      </c>
    </row>
    <row r="26" spans="1:14">
      <c r="A26" s="171" t="s">
        <v>245</v>
      </c>
      <c r="B26" s="172">
        <v>1440</v>
      </c>
      <c r="C26" s="172">
        <v>1440</v>
      </c>
      <c r="D26" s="172">
        <v>1280</v>
      </c>
      <c r="E26" s="172">
        <v>1120</v>
      </c>
      <c r="F26" s="172">
        <v>1280</v>
      </c>
      <c r="G26" s="172">
        <v>1280</v>
      </c>
      <c r="H26" s="172">
        <v>1440</v>
      </c>
      <c r="I26" s="172">
        <v>1120</v>
      </c>
      <c r="J26" s="172">
        <v>1120</v>
      </c>
      <c r="K26" s="172">
        <v>1120</v>
      </c>
      <c r="L26" s="172">
        <v>1120</v>
      </c>
      <c r="M26" s="172">
        <v>960</v>
      </c>
      <c r="N26" s="174">
        <f t="shared" si="1"/>
        <v>14720</v>
      </c>
    </row>
    <row r="27" spans="1:14">
      <c r="A27" s="171" t="s">
        <v>246</v>
      </c>
      <c r="B27" s="172">
        <v>1220</v>
      </c>
      <c r="C27" s="172">
        <v>1120</v>
      </c>
      <c r="D27" s="172">
        <v>1280</v>
      </c>
      <c r="E27" s="172">
        <v>800</v>
      </c>
      <c r="F27" s="172">
        <v>1280</v>
      </c>
      <c r="G27" s="172">
        <v>960</v>
      </c>
      <c r="H27" s="172">
        <v>1120</v>
      </c>
      <c r="I27" s="172">
        <v>960</v>
      </c>
      <c r="J27" s="172">
        <v>1760</v>
      </c>
      <c r="K27" s="172">
        <v>1440</v>
      </c>
      <c r="L27" s="172">
        <v>1280</v>
      </c>
      <c r="M27" s="172">
        <v>1440</v>
      </c>
      <c r="N27" s="174">
        <f t="shared" si="1"/>
        <v>14660</v>
      </c>
    </row>
    <row r="28" spans="1:14">
      <c r="A28" s="171" t="s">
        <v>247</v>
      </c>
      <c r="B28" s="172">
        <v>1600</v>
      </c>
      <c r="C28" s="172">
        <v>1440</v>
      </c>
      <c r="D28" s="172">
        <v>1440</v>
      </c>
      <c r="E28" s="172">
        <v>1440</v>
      </c>
      <c r="F28" s="172">
        <v>1280</v>
      </c>
      <c r="G28" s="172">
        <v>1280</v>
      </c>
      <c r="H28" s="172">
        <v>1280</v>
      </c>
      <c r="I28" s="172">
        <v>1120</v>
      </c>
      <c r="J28" s="172">
        <v>1440</v>
      </c>
      <c r="K28" s="172">
        <v>1440</v>
      </c>
      <c r="L28" s="172">
        <v>1440</v>
      </c>
      <c r="M28" s="172">
        <v>1120</v>
      </c>
      <c r="N28" s="174">
        <f t="shared" si="1"/>
        <v>16320</v>
      </c>
    </row>
    <row r="29" spans="1:14">
      <c r="A29" s="171" t="s">
        <v>248</v>
      </c>
      <c r="B29" s="172">
        <v>1600</v>
      </c>
      <c r="C29" s="172">
        <v>1440</v>
      </c>
      <c r="D29" s="172">
        <v>1600</v>
      </c>
      <c r="E29" s="172">
        <v>1280</v>
      </c>
      <c r="F29" s="172">
        <v>1280</v>
      </c>
      <c r="G29" s="172">
        <v>1440</v>
      </c>
      <c r="H29" s="172">
        <v>1600</v>
      </c>
      <c r="I29" s="172">
        <v>1600</v>
      </c>
      <c r="J29" s="172">
        <v>1600</v>
      </c>
      <c r="K29" s="172">
        <v>1280</v>
      </c>
      <c r="L29" s="172">
        <v>1440</v>
      </c>
      <c r="M29" s="172">
        <v>1440</v>
      </c>
      <c r="N29" s="174">
        <f t="shared" si="1"/>
        <v>17600</v>
      </c>
    </row>
    <row r="30" spans="1:14">
      <c r="A30" s="171" t="s">
        <v>254</v>
      </c>
      <c r="B30" s="286">
        <v>1440</v>
      </c>
      <c r="C30" s="286">
        <v>1440</v>
      </c>
      <c r="D30" s="286">
        <v>1920</v>
      </c>
      <c r="E30" s="286">
        <v>1280</v>
      </c>
      <c r="F30" s="286">
        <v>1600</v>
      </c>
      <c r="G30" s="286">
        <v>1280</v>
      </c>
      <c r="H30" s="286">
        <v>1600</v>
      </c>
      <c r="I30" s="286">
        <v>1600</v>
      </c>
      <c r="J30" s="286">
        <v>1760</v>
      </c>
      <c r="K30" s="286">
        <v>1600</v>
      </c>
      <c r="L30" s="286">
        <v>1760</v>
      </c>
      <c r="M30" s="286">
        <v>1440</v>
      </c>
      <c r="N30" s="286">
        <f t="shared" si="1"/>
        <v>18720</v>
      </c>
    </row>
    <row r="31" spans="1:14">
      <c r="A31" s="171" t="s">
        <v>255</v>
      </c>
      <c r="B31" s="286">
        <v>1280</v>
      </c>
      <c r="C31" s="286">
        <v>1760</v>
      </c>
      <c r="D31" s="286">
        <v>1440</v>
      </c>
      <c r="E31" s="286">
        <v>1600</v>
      </c>
      <c r="F31" s="286">
        <v>1600</v>
      </c>
      <c r="G31" s="286">
        <v>1440</v>
      </c>
      <c r="H31" s="286">
        <v>1440</v>
      </c>
      <c r="I31" s="286">
        <v>1280</v>
      </c>
      <c r="J31" s="286">
        <v>1440</v>
      </c>
      <c r="K31" s="286">
        <v>1280</v>
      </c>
      <c r="L31" s="286">
        <v>1440</v>
      </c>
      <c r="M31" s="286">
        <v>1440</v>
      </c>
      <c r="N31" s="286">
        <f t="shared" si="1"/>
        <v>17440</v>
      </c>
    </row>
    <row r="32" spans="1:14">
      <c r="A32" s="171" t="s">
        <v>438</v>
      </c>
      <c r="B32" s="286">
        <v>1600</v>
      </c>
      <c r="C32" s="286">
        <v>1440</v>
      </c>
      <c r="D32" s="286">
        <v>1760</v>
      </c>
      <c r="E32" s="286">
        <v>1440</v>
      </c>
      <c r="F32" s="286">
        <v>1440</v>
      </c>
      <c r="G32" s="286">
        <v>1440</v>
      </c>
      <c r="H32" s="286">
        <v>1280</v>
      </c>
      <c r="I32" s="286">
        <v>1600</v>
      </c>
      <c r="J32" s="286">
        <v>1600</v>
      </c>
      <c r="K32" s="286">
        <v>1440</v>
      </c>
      <c r="L32" s="286">
        <v>1760</v>
      </c>
      <c r="M32" s="286">
        <v>1760</v>
      </c>
      <c r="N32" s="286">
        <v>18560</v>
      </c>
    </row>
    <row r="33" spans="1:14">
      <c r="A33" s="171" t="s">
        <v>458</v>
      </c>
      <c r="B33" s="286">
        <v>1600</v>
      </c>
      <c r="C33" s="286">
        <v>1440</v>
      </c>
      <c r="D33" s="286">
        <v>1760</v>
      </c>
      <c r="E33" s="286">
        <v>1600</v>
      </c>
      <c r="F33" s="286">
        <v>1600</v>
      </c>
      <c r="G33" s="286">
        <v>1440</v>
      </c>
      <c r="H33" s="286">
        <v>1440</v>
      </c>
      <c r="I33" s="286">
        <v>1760</v>
      </c>
      <c r="J33" s="286">
        <v>1280</v>
      </c>
      <c r="K33" s="286">
        <v>1600</v>
      </c>
      <c r="L33" s="286">
        <v>1440</v>
      </c>
      <c r="M33" s="286"/>
      <c r="N33" s="286">
        <f>SUM(B33:M33)</f>
        <v>16960</v>
      </c>
    </row>
    <row r="34" spans="1:14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19" t="s">
        <v>256</v>
      </c>
      <c r="N35" s="320">
        <f>SUM(N20:N34)</f>
        <v>2366020</v>
      </c>
    </row>
  </sheetData>
  <mergeCells count="2">
    <mergeCell ref="A1:M1"/>
    <mergeCell ref="A18:M18"/>
  </mergeCells>
  <phoneticPr fontId="1" type="noConversion"/>
  <pageMargins left="0.51181102362204722" right="0.31496062992125984" top="0.74803149606299213" bottom="0.74803149606299213" header="0.31496062992125984" footer="0.31496062992125984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16" sqref="A16:F16"/>
    </sheetView>
  </sheetViews>
  <sheetFormatPr defaultRowHeight="16.5"/>
  <cols>
    <col min="1" max="1" width="7.75" customWidth="1"/>
    <col min="2" max="2" width="6.25" customWidth="1"/>
    <col min="3" max="3" width="6.5" customWidth="1"/>
    <col min="4" max="4" width="5.625" customWidth="1"/>
    <col min="5" max="5" width="11.375" customWidth="1"/>
    <col min="6" max="6" width="12.625" customWidth="1"/>
  </cols>
  <sheetData>
    <row r="1" spans="1:11" ht="21">
      <c r="A1" s="417" t="s">
        <v>186</v>
      </c>
      <c r="B1" s="379"/>
      <c r="C1" s="379"/>
      <c r="D1" s="379"/>
      <c r="E1" s="379"/>
      <c r="F1" s="379"/>
      <c r="G1" s="78"/>
      <c r="H1" s="78"/>
      <c r="I1" s="78"/>
      <c r="J1" s="23"/>
      <c r="K1" s="23"/>
    </row>
    <row r="2" spans="1:11" ht="33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23"/>
      <c r="H2" s="23"/>
      <c r="I2" s="23"/>
      <c r="J2" s="23"/>
      <c r="K2" s="23"/>
    </row>
    <row r="3" spans="1:11">
      <c r="A3" s="60">
        <v>39448</v>
      </c>
      <c r="B3" s="3" t="s">
        <v>4</v>
      </c>
      <c r="C3" s="22" t="s">
        <v>41</v>
      </c>
      <c r="D3" s="4">
        <v>83</v>
      </c>
      <c r="E3" s="8">
        <v>73440</v>
      </c>
      <c r="F3" s="8">
        <v>217574</v>
      </c>
      <c r="G3" s="23"/>
      <c r="H3" s="23"/>
      <c r="I3" s="23"/>
      <c r="J3" s="23"/>
      <c r="K3" s="23"/>
    </row>
    <row r="4" spans="1:11">
      <c r="A4" s="60">
        <v>39479</v>
      </c>
      <c r="B4" s="3" t="s">
        <v>4</v>
      </c>
      <c r="C4" s="22" t="s">
        <v>39</v>
      </c>
      <c r="D4" s="4">
        <v>82</v>
      </c>
      <c r="E4" s="8">
        <v>39360</v>
      </c>
      <c r="F4" s="8">
        <v>155257</v>
      </c>
      <c r="G4" s="23"/>
      <c r="H4" s="23"/>
      <c r="I4" s="23"/>
      <c r="J4" s="23"/>
      <c r="K4" s="23"/>
    </row>
    <row r="5" spans="1:11">
      <c r="A5" s="60">
        <v>39508</v>
      </c>
      <c r="B5" s="3" t="s">
        <v>4</v>
      </c>
      <c r="C5" s="22" t="s">
        <v>38</v>
      </c>
      <c r="D5" s="4">
        <v>83</v>
      </c>
      <c r="E5" s="8">
        <v>42560</v>
      </c>
      <c r="F5" s="8">
        <v>157139</v>
      </c>
      <c r="G5" s="23"/>
      <c r="H5" s="23"/>
      <c r="I5" s="23"/>
      <c r="J5" s="23"/>
      <c r="K5" s="23"/>
    </row>
    <row r="6" spans="1:11">
      <c r="A6" s="60">
        <v>39539</v>
      </c>
      <c r="B6" s="3" t="s">
        <v>4</v>
      </c>
      <c r="C6" s="22" t="s">
        <v>40</v>
      </c>
      <c r="D6" s="4">
        <v>83</v>
      </c>
      <c r="E6" s="8">
        <v>60320</v>
      </c>
      <c r="F6" s="8">
        <v>195923</v>
      </c>
      <c r="G6" s="23"/>
      <c r="H6" s="23"/>
      <c r="I6" s="23"/>
      <c r="J6" s="23"/>
      <c r="K6" s="23"/>
    </row>
    <row r="7" spans="1:11">
      <c r="A7" s="60">
        <v>39569</v>
      </c>
      <c r="B7" s="3" t="s">
        <v>4</v>
      </c>
      <c r="C7" s="22" t="s">
        <v>42</v>
      </c>
      <c r="D7" s="4">
        <v>84</v>
      </c>
      <c r="E7" s="8">
        <v>78240</v>
      </c>
      <c r="F7" s="8">
        <v>225622</v>
      </c>
      <c r="G7" s="23"/>
      <c r="H7" s="23"/>
      <c r="I7" s="23"/>
      <c r="J7" s="23"/>
      <c r="K7" s="23"/>
    </row>
    <row r="8" spans="1:11">
      <c r="A8" s="60">
        <v>39600</v>
      </c>
      <c r="B8" s="3" t="s">
        <v>4</v>
      </c>
      <c r="C8" s="22" t="s">
        <v>43</v>
      </c>
      <c r="D8" s="4">
        <v>85</v>
      </c>
      <c r="E8" s="8">
        <v>79040</v>
      </c>
      <c r="F8" s="8">
        <v>224251</v>
      </c>
      <c r="G8" s="23"/>
      <c r="H8" s="23"/>
      <c r="I8" s="23"/>
      <c r="J8" s="23"/>
      <c r="K8" s="23"/>
    </row>
    <row r="9" spans="1:11">
      <c r="A9" s="60">
        <v>39630</v>
      </c>
      <c r="B9" s="3" t="s">
        <v>4</v>
      </c>
      <c r="C9" s="22" t="s">
        <v>44</v>
      </c>
      <c r="D9" s="4">
        <v>86</v>
      </c>
      <c r="E9" s="8">
        <v>80160</v>
      </c>
      <c r="F9" s="8">
        <v>265287</v>
      </c>
      <c r="G9" s="23"/>
      <c r="H9" s="23"/>
      <c r="I9" s="23"/>
      <c r="J9" s="23"/>
      <c r="K9" s="23"/>
    </row>
    <row r="10" spans="1:11">
      <c r="A10" s="60">
        <v>39661</v>
      </c>
      <c r="B10" s="30" t="s">
        <v>72</v>
      </c>
      <c r="C10" s="29" t="s">
        <v>73</v>
      </c>
      <c r="D10" s="2">
        <v>99</v>
      </c>
      <c r="E10" s="9">
        <v>3100</v>
      </c>
      <c r="F10" s="9">
        <v>34223</v>
      </c>
      <c r="G10" s="23"/>
      <c r="H10" s="23"/>
      <c r="I10" s="23"/>
      <c r="J10" s="23"/>
      <c r="K10" s="23"/>
    </row>
    <row r="11" spans="1:11">
      <c r="A11" s="60">
        <v>39692</v>
      </c>
      <c r="B11" s="30" t="s">
        <v>72</v>
      </c>
      <c r="C11" s="29" t="s">
        <v>71</v>
      </c>
      <c r="D11" s="2">
        <v>99</v>
      </c>
      <c r="E11" s="9">
        <v>12500</v>
      </c>
      <c r="F11" s="9">
        <v>90099</v>
      </c>
      <c r="G11" s="23"/>
      <c r="H11" s="23"/>
      <c r="I11" s="23"/>
      <c r="J11" s="23"/>
      <c r="K11" s="23"/>
    </row>
    <row r="12" spans="1:11">
      <c r="A12" s="60">
        <v>39722</v>
      </c>
      <c r="B12" s="30" t="s">
        <v>74</v>
      </c>
      <c r="C12" s="31" t="s">
        <v>75</v>
      </c>
      <c r="D12" s="2">
        <v>99</v>
      </c>
      <c r="E12" s="9">
        <v>73900</v>
      </c>
      <c r="F12" s="9">
        <v>216326</v>
      </c>
      <c r="G12" s="23"/>
      <c r="H12" s="23"/>
      <c r="I12" s="23"/>
      <c r="J12" s="23"/>
      <c r="K12" s="23"/>
    </row>
    <row r="13" spans="1:11">
      <c r="A13" s="60">
        <v>39753</v>
      </c>
      <c r="B13" s="30" t="s">
        <v>74</v>
      </c>
      <c r="C13" s="31" t="s">
        <v>77</v>
      </c>
      <c r="D13" s="2">
        <v>99</v>
      </c>
      <c r="E13" s="9">
        <v>98300</v>
      </c>
      <c r="F13" s="9">
        <v>303627</v>
      </c>
      <c r="G13" s="23"/>
      <c r="H13" s="23"/>
      <c r="I13" s="23"/>
      <c r="J13" s="23"/>
      <c r="K13" s="23"/>
    </row>
    <row r="14" spans="1:11">
      <c r="A14" s="61">
        <v>39783</v>
      </c>
      <c r="B14" s="30" t="s">
        <v>76</v>
      </c>
      <c r="C14" s="13" t="s">
        <v>84</v>
      </c>
      <c r="D14" s="12">
        <v>99</v>
      </c>
      <c r="E14" s="11">
        <v>105400</v>
      </c>
      <c r="F14" s="11">
        <v>322241</v>
      </c>
      <c r="G14" s="23"/>
      <c r="H14" s="23"/>
      <c r="I14" s="23"/>
      <c r="J14" s="23"/>
      <c r="K14" s="23"/>
    </row>
    <row r="15" spans="1:11">
      <c r="A15" s="23" t="s">
        <v>10</v>
      </c>
      <c r="B15" s="23"/>
      <c r="C15" s="23"/>
      <c r="D15" s="23"/>
      <c r="E15" s="24">
        <f>SUM(E3:E14)</f>
        <v>746320</v>
      </c>
      <c r="F15" s="24">
        <f>SUM(F3:F14)</f>
        <v>2407569</v>
      </c>
      <c r="G15" s="23"/>
      <c r="H15" s="23"/>
      <c r="I15" s="23"/>
      <c r="J15" s="23"/>
      <c r="K15" s="23"/>
    </row>
    <row r="16" spans="1:11" ht="21">
      <c r="A16" s="378" t="s">
        <v>188</v>
      </c>
      <c r="B16" s="379"/>
      <c r="C16" s="379"/>
      <c r="D16" s="379"/>
      <c r="E16" s="379"/>
      <c r="F16" s="379"/>
      <c r="G16" s="77"/>
      <c r="H16" s="77"/>
      <c r="I16" s="77"/>
      <c r="J16" s="23"/>
      <c r="K16" s="23"/>
    </row>
    <row r="17" spans="1:11" ht="33">
      <c r="A17" s="5" t="s">
        <v>6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23"/>
      <c r="H17" s="23"/>
      <c r="I17" s="23"/>
      <c r="J17" s="23"/>
      <c r="K17" s="23"/>
    </row>
    <row r="18" spans="1:11">
      <c r="A18" s="60">
        <v>39448</v>
      </c>
      <c r="B18" s="7" t="s">
        <v>8</v>
      </c>
      <c r="C18" s="4">
        <v>9115</v>
      </c>
      <c r="D18" s="4">
        <v>50</v>
      </c>
      <c r="E18" s="8">
        <v>2039</v>
      </c>
      <c r="F18" s="8">
        <v>33579</v>
      </c>
      <c r="G18" s="23"/>
      <c r="H18" s="23"/>
      <c r="I18" s="23"/>
      <c r="J18" s="23"/>
      <c r="K18" s="23"/>
    </row>
    <row r="19" spans="1:11">
      <c r="A19" s="60">
        <v>39479</v>
      </c>
      <c r="B19" s="7" t="s">
        <v>8</v>
      </c>
      <c r="C19" s="4">
        <v>9115</v>
      </c>
      <c r="D19" s="4">
        <v>50</v>
      </c>
      <c r="E19" s="8">
        <v>1731</v>
      </c>
      <c r="F19" s="8">
        <v>28544</v>
      </c>
      <c r="G19" s="23"/>
      <c r="H19" s="23"/>
      <c r="I19" s="23"/>
      <c r="J19" s="23"/>
      <c r="K19" s="23"/>
    </row>
    <row r="20" spans="1:11">
      <c r="A20" s="60">
        <v>39508</v>
      </c>
      <c r="B20" s="7" t="s">
        <v>8</v>
      </c>
      <c r="C20" s="4">
        <v>9115</v>
      </c>
      <c r="D20" s="4">
        <v>50</v>
      </c>
      <c r="E20" s="8">
        <v>716</v>
      </c>
      <c r="F20" s="8">
        <v>11947</v>
      </c>
      <c r="G20" s="23"/>
      <c r="H20" s="23"/>
      <c r="I20" s="23"/>
      <c r="J20" s="23"/>
      <c r="K20" s="23"/>
    </row>
    <row r="21" spans="1:11">
      <c r="A21" s="60">
        <v>39539</v>
      </c>
      <c r="B21" s="7" t="s">
        <v>8</v>
      </c>
      <c r="C21" s="4">
        <v>9115</v>
      </c>
      <c r="D21" s="4">
        <v>50</v>
      </c>
      <c r="E21" s="8">
        <v>893</v>
      </c>
      <c r="F21" s="8">
        <v>14842</v>
      </c>
      <c r="G21" s="23"/>
      <c r="H21" s="23"/>
      <c r="I21" s="23"/>
      <c r="J21" s="23"/>
      <c r="K21" s="23"/>
    </row>
    <row r="22" spans="1:11">
      <c r="A22" s="60">
        <v>39569</v>
      </c>
      <c r="B22" s="7" t="s">
        <v>8</v>
      </c>
      <c r="C22" s="4">
        <v>9115</v>
      </c>
      <c r="D22" s="4">
        <v>50</v>
      </c>
      <c r="E22" s="8">
        <v>1562</v>
      </c>
      <c r="F22" s="8">
        <v>25780</v>
      </c>
      <c r="G22" s="23"/>
      <c r="H22" s="23"/>
      <c r="I22" s="23"/>
      <c r="J22" s="23"/>
      <c r="K22" s="23"/>
    </row>
    <row r="23" spans="1:11">
      <c r="A23" s="60">
        <v>39600</v>
      </c>
      <c r="B23" s="7" t="s">
        <v>8</v>
      </c>
      <c r="C23" s="4">
        <v>9115</v>
      </c>
      <c r="D23" s="4">
        <v>50</v>
      </c>
      <c r="E23" s="8">
        <v>1669</v>
      </c>
      <c r="F23" s="8">
        <v>27529</v>
      </c>
      <c r="G23" s="23"/>
      <c r="H23" s="23"/>
      <c r="I23" s="23"/>
      <c r="J23" s="23"/>
      <c r="K23" s="23"/>
    </row>
    <row r="24" spans="1:11">
      <c r="A24" s="60">
        <v>39630</v>
      </c>
      <c r="B24" s="7" t="s">
        <v>8</v>
      </c>
      <c r="C24" s="4">
        <v>9115</v>
      </c>
      <c r="D24" s="4">
        <v>50</v>
      </c>
      <c r="E24" s="8">
        <v>2081</v>
      </c>
      <c r="F24" s="8">
        <v>34266</v>
      </c>
      <c r="G24" s="23"/>
      <c r="H24" s="23"/>
      <c r="I24" s="23"/>
      <c r="J24" s="23"/>
      <c r="K24" s="23"/>
    </row>
    <row r="25" spans="1:11">
      <c r="A25" s="60">
        <v>39661</v>
      </c>
      <c r="B25" s="7" t="s">
        <v>8</v>
      </c>
      <c r="C25" s="4">
        <v>9115</v>
      </c>
      <c r="D25" s="4">
        <v>50</v>
      </c>
      <c r="E25" s="9">
        <v>1174</v>
      </c>
      <c r="F25" s="9">
        <v>19437</v>
      </c>
      <c r="G25" s="23"/>
      <c r="H25" s="23"/>
      <c r="I25" s="23"/>
      <c r="J25" s="23"/>
      <c r="K25" s="23"/>
    </row>
    <row r="26" spans="1:11">
      <c r="A26" s="60">
        <v>39692</v>
      </c>
      <c r="B26" s="7" t="s">
        <v>8</v>
      </c>
      <c r="C26" s="4">
        <v>9115</v>
      </c>
      <c r="D26" s="4">
        <v>50</v>
      </c>
      <c r="E26" s="9">
        <v>119</v>
      </c>
      <c r="F26" s="9">
        <v>2187</v>
      </c>
      <c r="G26" s="23"/>
      <c r="H26" s="23"/>
      <c r="I26" s="23"/>
      <c r="J26" s="23"/>
      <c r="K26" s="23"/>
    </row>
    <row r="27" spans="1:11">
      <c r="A27" s="60">
        <v>39722</v>
      </c>
      <c r="B27" s="10" t="s">
        <v>8</v>
      </c>
      <c r="C27" s="4">
        <v>9115</v>
      </c>
      <c r="D27" s="4">
        <v>50</v>
      </c>
      <c r="E27" s="9">
        <v>589</v>
      </c>
      <c r="F27" s="9">
        <v>9871</v>
      </c>
      <c r="G27" s="23"/>
      <c r="H27" s="23"/>
      <c r="I27" s="23"/>
      <c r="J27" s="23"/>
      <c r="K27" s="23"/>
    </row>
    <row r="28" spans="1:11">
      <c r="A28" s="60">
        <v>39753</v>
      </c>
      <c r="B28" s="10" t="s">
        <v>8</v>
      </c>
      <c r="C28" s="4">
        <v>9115</v>
      </c>
      <c r="D28" s="4">
        <v>50</v>
      </c>
      <c r="E28" s="11">
        <v>631</v>
      </c>
      <c r="F28" s="11">
        <v>10560</v>
      </c>
      <c r="G28" s="23"/>
      <c r="H28" s="23"/>
      <c r="I28" s="23"/>
      <c r="J28" s="23"/>
      <c r="K28" s="23"/>
    </row>
    <row r="29" spans="1:11">
      <c r="A29" s="61">
        <v>39783</v>
      </c>
      <c r="B29" s="10" t="s">
        <v>8</v>
      </c>
      <c r="C29" s="4">
        <v>9115</v>
      </c>
      <c r="D29" s="4">
        <v>50</v>
      </c>
      <c r="E29" s="14">
        <v>584</v>
      </c>
      <c r="F29" s="14">
        <v>9791</v>
      </c>
      <c r="G29" s="23"/>
      <c r="H29" s="23"/>
      <c r="I29" s="23"/>
      <c r="J29" s="23"/>
      <c r="K29" s="23"/>
    </row>
    <row r="30" spans="1:11">
      <c r="A30" s="23" t="s">
        <v>10</v>
      </c>
      <c r="B30" s="23"/>
      <c r="C30" s="23"/>
      <c r="D30" s="23"/>
      <c r="E30" s="24">
        <f>SUM(E18:E29)</f>
        <v>13788</v>
      </c>
      <c r="F30" s="24">
        <f>SUM(F18:F29)</f>
        <v>228333</v>
      </c>
      <c r="G30" s="23"/>
      <c r="H30" s="23"/>
      <c r="I30" s="23"/>
      <c r="J30" s="23"/>
      <c r="K30" s="23"/>
    </row>
    <row r="31" spans="1:11" ht="21">
      <c r="A31" s="412" t="s">
        <v>187</v>
      </c>
      <c r="B31" s="413"/>
      <c r="C31" s="413"/>
      <c r="D31" s="413"/>
      <c r="E31" s="413"/>
      <c r="F31" s="413"/>
      <c r="G31" s="77"/>
      <c r="H31" s="77"/>
      <c r="I31" s="77"/>
      <c r="J31" s="23"/>
      <c r="K31" s="23"/>
    </row>
    <row r="32" spans="1:11">
      <c r="A32" s="5" t="s">
        <v>6</v>
      </c>
      <c r="B32" s="418" t="s">
        <v>115</v>
      </c>
      <c r="C32" s="420"/>
      <c r="D32" s="418" t="s">
        <v>135</v>
      </c>
      <c r="E32" s="419"/>
      <c r="F32" s="23"/>
      <c r="G32" s="23"/>
      <c r="H32" s="23"/>
      <c r="I32" s="23"/>
      <c r="J32" s="23"/>
      <c r="K32" s="23"/>
    </row>
    <row r="33" spans="1:11">
      <c r="A33" s="60">
        <v>39448</v>
      </c>
      <c r="B33" s="410">
        <v>5000</v>
      </c>
      <c r="C33" s="411"/>
      <c r="D33" s="410">
        <v>135000</v>
      </c>
      <c r="E33" s="419"/>
      <c r="F33" s="23"/>
      <c r="G33" s="23"/>
      <c r="H33" s="23"/>
      <c r="I33" s="23"/>
      <c r="J33" s="23"/>
      <c r="K33" s="23"/>
    </row>
    <row r="34" spans="1:11">
      <c r="A34" s="60">
        <v>39479</v>
      </c>
      <c r="B34" s="410">
        <v>2500</v>
      </c>
      <c r="C34" s="411"/>
      <c r="D34" s="410">
        <v>67500</v>
      </c>
      <c r="E34" s="419"/>
      <c r="F34" s="23"/>
      <c r="G34" s="23"/>
      <c r="H34" s="23"/>
      <c r="I34" s="23"/>
      <c r="J34" s="23"/>
      <c r="K34" s="23"/>
    </row>
    <row r="35" spans="1:11">
      <c r="A35" s="60">
        <v>39508</v>
      </c>
      <c r="B35" s="410">
        <v>5000</v>
      </c>
      <c r="C35" s="411"/>
      <c r="D35" s="410">
        <v>135000</v>
      </c>
      <c r="E35" s="419"/>
      <c r="F35" s="23"/>
      <c r="G35" s="23"/>
      <c r="H35" s="23"/>
      <c r="I35" s="23"/>
      <c r="J35" s="23"/>
      <c r="K35" s="23"/>
    </row>
    <row r="36" spans="1:11">
      <c r="A36" s="60">
        <v>39539</v>
      </c>
      <c r="B36" s="410">
        <v>5000</v>
      </c>
      <c r="C36" s="411"/>
      <c r="D36" s="410">
        <v>135000</v>
      </c>
      <c r="E36" s="419"/>
      <c r="F36" s="23" t="s">
        <v>87</v>
      </c>
      <c r="G36" s="23"/>
      <c r="H36" s="23"/>
      <c r="I36" s="23"/>
      <c r="J36" s="23"/>
      <c r="K36" s="23"/>
    </row>
    <row r="37" spans="1:11">
      <c r="A37" s="60">
        <v>39569</v>
      </c>
      <c r="B37" s="410">
        <v>5000</v>
      </c>
      <c r="C37" s="411"/>
      <c r="D37" s="410">
        <v>135000</v>
      </c>
      <c r="E37" s="419"/>
      <c r="F37" s="32" t="s">
        <v>78</v>
      </c>
      <c r="G37" s="23"/>
      <c r="H37" s="23"/>
      <c r="I37" s="23"/>
      <c r="J37" s="23"/>
      <c r="K37" s="23"/>
    </row>
    <row r="38" spans="1:11">
      <c r="A38" s="60">
        <v>39600</v>
      </c>
      <c r="B38" s="410">
        <v>1500</v>
      </c>
      <c r="C38" s="411"/>
      <c r="D38" s="410">
        <v>47100</v>
      </c>
      <c r="E38" s="419"/>
      <c r="F38" s="32" t="s">
        <v>79</v>
      </c>
      <c r="G38" s="23"/>
      <c r="H38" s="23"/>
      <c r="I38" s="23"/>
      <c r="J38" s="23"/>
      <c r="K38" s="23"/>
    </row>
    <row r="39" spans="1:11">
      <c r="A39" s="60">
        <v>39630</v>
      </c>
      <c r="B39" s="410">
        <v>0</v>
      </c>
      <c r="C39" s="411"/>
      <c r="D39" s="414">
        <v>0</v>
      </c>
      <c r="E39" s="415"/>
      <c r="F39" s="32" t="s">
        <v>80</v>
      </c>
      <c r="G39" s="23"/>
      <c r="H39" s="23"/>
      <c r="I39" s="23"/>
      <c r="J39" s="23"/>
      <c r="K39" s="23"/>
    </row>
    <row r="40" spans="1:11">
      <c r="A40" s="60">
        <v>39661</v>
      </c>
      <c r="B40" s="410">
        <v>0</v>
      </c>
      <c r="C40" s="411"/>
      <c r="D40" s="414">
        <v>0</v>
      </c>
      <c r="E40" s="415"/>
      <c r="F40" s="32" t="s">
        <v>81</v>
      </c>
      <c r="G40" s="23"/>
      <c r="H40" s="23"/>
      <c r="I40" s="23"/>
      <c r="J40" s="23"/>
      <c r="K40" s="23"/>
    </row>
    <row r="41" spans="1:11">
      <c r="A41" s="60">
        <v>39692</v>
      </c>
      <c r="B41" s="410">
        <v>5000</v>
      </c>
      <c r="C41" s="411"/>
      <c r="D41" s="410">
        <v>138000</v>
      </c>
      <c r="E41" s="416"/>
      <c r="F41" s="32" t="s">
        <v>82</v>
      </c>
      <c r="G41" s="23"/>
      <c r="H41" s="23"/>
      <c r="I41" s="23"/>
      <c r="J41" s="23"/>
      <c r="K41" s="23"/>
    </row>
    <row r="42" spans="1:11">
      <c r="A42" s="60">
        <v>39722</v>
      </c>
      <c r="B42" s="410">
        <v>2500</v>
      </c>
      <c r="C42" s="411"/>
      <c r="D42" s="410">
        <v>55750</v>
      </c>
      <c r="E42" s="416"/>
      <c r="F42" s="32" t="s">
        <v>83</v>
      </c>
      <c r="G42" s="23"/>
      <c r="H42" s="23"/>
      <c r="I42" s="23"/>
      <c r="J42" s="23"/>
      <c r="K42" s="23"/>
    </row>
    <row r="43" spans="1:11">
      <c r="A43" s="60">
        <v>39753</v>
      </c>
      <c r="B43" s="410">
        <v>5000</v>
      </c>
      <c r="C43" s="411"/>
      <c r="D43" s="410">
        <v>90500</v>
      </c>
      <c r="E43" s="416"/>
      <c r="F43" s="23" t="s">
        <v>85</v>
      </c>
      <c r="G43" s="23"/>
      <c r="H43" s="23"/>
      <c r="I43" s="23"/>
      <c r="J43" s="23"/>
      <c r="K43" s="23"/>
    </row>
    <row r="44" spans="1:11">
      <c r="A44" s="61">
        <v>39783</v>
      </c>
      <c r="B44" s="410">
        <v>7500</v>
      </c>
      <c r="C44" s="411"/>
      <c r="D44" s="410">
        <v>123500</v>
      </c>
      <c r="E44" s="416"/>
      <c r="F44" t="s">
        <v>86</v>
      </c>
      <c r="G44" s="23"/>
      <c r="H44" s="23"/>
      <c r="I44" s="23"/>
      <c r="J44" s="23"/>
      <c r="K44" s="23"/>
    </row>
    <row r="45" spans="1:11">
      <c r="A45" s="23" t="s">
        <v>10</v>
      </c>
      <c r="B45" s="408">
        <f>SUM(B33:B44)</f>
        <v>44000</v>
      </c>
      <c r="C45" s="409"/>
      <c r="D45" s="408">
        <f>SUM(D33:D44)</f>
        <v>1062350</v>
      </c>
      <c r="E45" s="409"/>
      <c r="F45" s="23"/>
      <c r="G45" s="23"/>
      <c r="H45" s="23"/>
      <c r="I45" s="23"/>
      <c r="J45" s="23"/>
      <c r="K45" s="23"/>
    </row>
  </sheetData>
  <mergeCells count="31">
    <mergeCell ref="A1:F1"/>
    <mergeCell ref="B34:C34"/>
    <mergeCell ref="B35:C35"/>
    <mergeCell ref="B36:C36"/>
    <mergeCell ref="B43:C43"/>
    <mergeCell ref="D32:E32"/>
    <mergeCell ref="B33:C33"/>
    <mergeCell ref="B32:C32"/>
    <mergeCell ref="D37:E37"/>
    <mergeCell ref="D41:E41"/>
    <mergeCell ref="D34:E34"/>
    <mergeCell ref="D35:E35"/>
    <mergeCell ref="D36:E36"/>
    <mergeCell ref="D38:E38"/>
    <mergeCell ref="D33:E33"/>
    <mergeCell ref="B45:C45"/>
    <mergeCell ref="B41:C41"/>
    <mergeCell ref="B42:C42"/>
    <mergeCell ref="A31:F31"/>
    <mergeCell ref="A16:F16"/>
    <mergeCell ref="B44:C44"/>
    <mergeCell ref="B37:C37"/>
    <mergeCell ref="B38:C38"/>
    <mergeCell ref="B39:C39"/>
    <mergeCell ref="B40:C40"/>
    <mergeCell ref="D45:E45"/>
    <mergeCell ref="D39:E39"/>
    <mergeCell ref="D40:E40"/>
    <mergeCell ref="D42:E42"/>
    <mergeCell ref="D43:E43"/>
    <mergeCell ref="D44:E44"/>
  </mergeCells>
  <phoneticPr fontId="1" type="noConversion"/>
  <pageMargins left="0.56000000000000005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3" sqref="C3:C14"/>
    </sheetView>
  </sheetViews>
  <sheetFormatPr defaultRowHeight="16.5"/>
  <cols>
    <col min="1" max="1" width="7.75" customWidth="1"/>
    <col min="2" max="2" width="6.625" customWidth="1"/>
    <col min="3" max="3" width="7.125" customWidth="1"/>
    <col min="4" max="4" width="5" customWidth="1"/>
    <col min="5" max="5" width="11.5" customWidth="1"/>
    <col min="6" max="6" width="13.5" customWidth="1"/>
  </cols>
  <sheetData>
    <row r="1" spans="1:11" ht="21">
      <c r="A1" s="417" t="s">
        <v>183</v>
      </c>
      <c r="B1" s="379"/>
      <c r="C1" s="379"/>
      <c r="D1" s="379"/>
      <c r="E1" s="379"/>
      <c r="F1" s="379"/>
      <c r="G1" s="78"/>
      <c r="H1" s="78"/>
      <c r="I1" s="78"/>
      <c r="J1" s="23"/>
      <c r="K1" s="23"/>
    </row>
    <row r="2" spans="1:11" ht="33.75" customHeight="1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23"/>
      <c r="H2" s="23"/>
      <c r="I2" s="23"/>
      <c r="J2" s="23"/>
      <c r="K2" s="23"/>
    </row>
    <row r="3" spans="1:11">
      <c r="A3" s="60">
        <v>39083</v>
      </c>
      <c r="B3" s="3" t="s">
        <v>4</v>
      </c>
      <c r="C3" s="4" t="s">
        <v>28</v>
      </c>
      <c r="D3" s="15">
        <v>77</v>
      </c>
      <c r="E3" s="8">
        <v>70080</v>
      </c>
      <c r="F3" s="8">
        <v>217746</v>
      </c>
      <c r="G3" s="23"/>
      <c r="H3" s="23"/>
      <c r="I3" s="23"/>
      <c r="J3" s="23"/>
      <c r="K3" s="23"/>
    </row>
    <row r="4" spans="1:11">
      <c r="A4" s="60">
        <v>39114</v>
      </c>
      <c r="B4" s="3" t="s">
        <v>4</v>
      </c>
      <c r="C4" s="4" t="s">
        <v>29</v>
      </c>
      <c r="D4" s="15">
        <v>77</v>
      </c>
      <c r="E4" s="8">
        <v>48320</v>
      </c>
      <c r="F4" s="8">
        <v>174041</v>
      </c>
      <c r="G4" s="23"/>
      <c r="H4" s="23"/>
      <c r="I4" s="23"/>
      <c r="J4" s="23"/>
      <c r="K4" s="23"/>
    </row>
    <row r="5" spans="1:11">
      <c r="A5" s="60">
        <v>39142</v>
      </c>
      <c r="B5" s="3" t="s">
        <v>4</v>
      </c>
      <c r="C5" s="4" t="s">
        <v>30</v>
      </c>
      <c r="D5" s="15">
        <v>73</v>
      </c>
      <c r="E5" s="8">
        <v>34720</v>
      </c>
      <c r="F5" s="8">
        <v>143385</v>
      </c>
      <c r="G5" s="23"/>
      <c r="H5" s="23"/>
      <c r="I5" s="23"/>
      <c r="J5" s="23"/>
      <c r="K5" s="23"/>
    </row>
    <row r="6" spans="1:11">
      <c r="A6" s="60">
        <v>39173</v>
      </c>
      <c r="B6" s="3" t="s">
        <v>4</v>
      </c>
      <c r="C6" s="4" t="s">
        <v>31</v>
      </c>
      <c r="D6" s="15">
        <v>77</v>
      </c>
      <c r="E6" s="8">
        <v>60480</v>
      </c>
      <c r="F6" s="8">
        <v>199268</v>
      </c>
      <c r="G6" s="23"/>
      <c r="H6" s="23"/>
      <c r="I6" s="23"/>
      <c r="J6" s="23"/>
      <c r="K6" s="23"/>
    </row>
    <row r="7" spans="1:11">
      <c r="A7" s="60">
        <v>39203</v>
      </c>
      <c r="B7" s="3" t="s">
        <v>4</v>
      </c>
      <c r="C7" s="4" t="s">
        <v>32</v>
      </c>
      <c r="D7" s="15">
        <v>80</v>
      </c>
      <c r="E7" s="8">
        <v>85120</v>
      </c>
      <c r="F7" s="8">
        <v>239883</v>
      </c>
      <c r="G7" s="23"/>
      <c r="H7" s="23"/>
      <c r="I7" s="23"/>
      <c r="J7" s="23"/>
      <c r="K7" s="23"/>
    </row>
    <row r="8" spans="1:11">
      <c r="A8" s="60">
        <v>39234</v>
      </c>
      <c r="B8" s="3" t="s">
        <v>4</v>
      </c>
      <c r="C8" s="4" t="s">
        <v>33</v>
      </c>
      <c r="D8" s="15">
        <v>87</v>
      </c>
      <c r="E8" s="19">
        <v>142560</v>
      </c>
      <c r="F8" s="25">
        <v>449843</v>
      </c>
      <c r="G8" s="23"/>
      <c r="H8" s="23"/>
      <c r="I8" s="23"/>
      <c r="J8" s="23"/>
      <c r="K8" s="23"/>
    </row>
    <row r="9" spans="1:11">
      <c r="A9" s="60">
        <v>39264</v>
      </c>
      <c r="B9" s="3" t="s">
        <v>4</v>
      </c>
      <c r="C9" s="4" t="s">
        <v>34</v>
      </c>
      <c r="D9" s="15">
        <v>87</v>
      </c>
      <c r="E9" s="19">
        <v>115200</v>
      </c>
      <c r="F9" s="21">
        <v>411833</v>
      </c>
      <c r="G9" s="23"/>
      <c r="H9" s="23"/>
      <c r="I9" s="23"/>
      <c r="J9" s="23"/>
      <c r="K9" s="23"/>
    </row>
    <row r="10" spans="1:11">
      <c r="A10" s="60">
        <v>39295</v>
      </c>
      <c r="B10" s="3" t="s">
        <v>4</v>
      </c>
      <c r="C10" s="4" t="s">
        <v>30</v>
      </c>
      <c r="D10" s="16">
        <v>83</v>
      </c>
      <c r="E10" s="9">
        <v>48000</v>
      </c>
      <c r="F10" s="9">
        <v>201687</v>
      </c>
      <c r="G10" s="23"/>
      <c r="H10" s="23"/>
      <c r="I10" s="23"/>
      <c r="J10" s="23"/>
      <c r="K10" s="23"/>
    </row>
    <row r="11" spans="1:11">
      <c r="A11" s="60">
        <v>39326</v>
      </c>
      <c r="B11" s="3" t="s">
        <v>4</v>
      </c>
      <c r="C11" s="4" t="s">
        <v>35</v>
      </c>
      <c r="D11" s="16">
        <v>83</v>
      </c>
      <c r="E11" s="9">
        <v>41920</v>
      </c>
      <c r="F11" s="9">
        <v>192296</v>
      </c>
      <c r="G11" s="23"/>
      <c r="H11" s="23"/>
      <c r="I11" s="23"/>
      <c r="J11" s="23"/>
      <c r="K11" s="23"/>
    </row>
    <row r="12" spans="1:11">
      <c r="A12" s="60">
        <v>39356</v>
      </c>
      <c r="B12" s="3" t="s">
        <v>4</v>
      </c>
      <c r="C12" s="13" t="s">
        <v>36</v>
      </c>
      <c r="D12" s="16">
        <v>86</v>
      </c>
      <c r="E12" s="9">
        <v>77920</v>
      </c>
      <c r="F12" s="9">
        <v>273383</v>
      </c>
      <c r="G12" s="23"/>
      <c r="H12" s="23"/>
      <c r="I12" s="23"/>
      <c r="J12" s="23"/>
      <c r="K12" s="23"/>
    </row>
    <row r="13" spans="1:11">
      <c r="A13" s="60">
        <v>39387</v>
      </c>
      <c r="B13" s="3" t="s">
        <v>4</v>
      </c>
      <c r="C13" s="13" t="s">
        <v>37</v>
      </c>
      <c r="D13" s="16">
        <v>85</v>
      </c>
      <c r="E13" s="20">
        <v>110560</v>
      </c>
      <c r="F13" s="9">
        <v>289752</v>
      </c>
      <c r="G13" s="23"/>
      <c r="H13" s="23"/>
      <c r="I13" s="23"/>
      <c r="J13" s="23"/>
      <c r="K13" s="23"/>
    </row>
    <row r="14" spans="1:11">
      <c r="A14" s="61">
        <v>39417</v>
      </c>
      <c r="B14" s="3" t="s">
        <v>4</v>
      </c>
      <c r="C14" s="13" t="s">
        <v>9</v>
      </c>
      <c r="D14" s="17">
        <v>82</v>
      </c>
      <c r="E14" s="11">
        <v>68480</v>
      </c>
      <c r="F14" s="11">
        <v>211507</v>
      </c>
      <c r="G14" s="23"/>
      <c r="H14" s="23"/>
      <c r="I14" s="23"/>
      <c r="J14" s="23"/>
      <c r="K14" s="23"/>
    </row>
    <row r="15" spans="1:11">
      <c r="A15" s="23" t="s">
        <v>10</v>
      </c>
      <c r="B15" s="23"/>
      <c r="C15" s="23"/>
      <c r="D15" s="23"/>
      <c r="E15" s="24">
        <f>SUM(E3:E14)</f>
        <v>903360</v>
      </c>
      <c r="F15" s="24">
        <f>SUM(F3:F14)</f>
        <v>3004624</v>
      </c>
      <c r="G15" s="23"/>
      <c r="H15" s="23"/>
      <c r="I15" s="23"/>
      <c r="J15" s="23"/>
      <c r="K15" s="23"/>
    </row>
    <row r="16" spans="1:11" ht="21">
      <c r="A16" s="378" t="s">
        <v>184</v>
      </c>
      <c r="B16" s="379"/>
      <c r="C16" s="379"/>
      <c r="D16" s="379"/>
      <c r="E16" s="379"/>
      <c r="F16" s="379"/>
      <c r="G16" s="77"/>
      <c r="H16" s="77"/>
      <c r="I16" s="77"/>
      <c r="J16" s="23"/>
      <c r="K16" s="23"/>
    </row>
    <row r="17" spans="1:11" ht="33">
      <c r="A17" s="5" t="s">
        <v>6</v>
      </c>
      <c r="B17" s="6" t="s">
        <v>11</v>
      </c>
      <c r="C17" s="6" t="s">
        <v>12</v>
      </c>
      <c r="D17" s="18" t="s">
        <v>13</v>
      </c>
      <c r="E17" s="6" t="s">
        <v>14</v>
      </c>
      <c r="F17" s="6" t="s">
        <v>15</v>
      </c>
      <c r="G17" s="23"/>
      <c r="H17" s="23"/>
      <c r="I17" s="23"/>
      <c r="J17" s="23"/>
      <c r="K17" s="23"/>
    </row>
    <row r="18" spans="1:11">
      <c r="A18" s="60">
        <v>39083</v>
      </c>
      <c r="B18" s="7" t="s">
        <v>8</v>
      </c>
      <c r="C18" s="4">
        <v>9115</v>
      </c>
      <c r="D18" s="4">
        <v>50</v>
      </c>
      <c r="E18" s="8">
        <v>3213</v>
      </c>
      <c r="F18" s="8">
        <v>52774</v>
      </c>
      <c r="G18" s="23"/>
      <c r="H18" s="23"/>
      <c r="I18" s="23"/>
      <c r="J18" s="23"/>
      <c r="K18" s="23"/>
    </row>
    <row r="19" spans="1:11">
      <c r="A19" s="60">
        <v>39114</v>
      </c>
      <c r="B19" s="7" t="s">
        <v>8</v>
      </c>
      <c r="C19" s="4">
        <v>9115</v>
      </c>
      <c r="D19" s="4">
        <v>50</v>
      </c>
      <c r="E19" s="8">
        <v>3164</v>
      </c>
      <c r="F19" s="8">
        <v>55159</v>
      </c>
      <c r="G19" s="23"/>
      <c r="H19" s="23"/>
      <c r="I19" s="23"/>
      <c r="J19" s="23"/>
      <c r="K19" s="23"/>
    </row>
    <row r="20" spans="1:11">
      <c r="A20" s="60">
        <v>39142</v>
      </c>
      <c r="B20" s="7" t="s">
        <v>8</v>
      </c>
      <c r="C20" s="4">
        <v>9115</v>
      </c>
      <c r="D20" s="4">
        <v>50</v>
      </c>
      <c r="E20" s="8">
        <v>1922</v>
      </c>
      <c r="F20" s="8">
        <v>31666</v>
      </c>
      <c r="G20" s="23"/>
      <c r="H20" s="23"/>
      <c r="I20" s="23"/>
      <c r="J20" s="23"/>
      <c r="K20" s="23"/>
    </row>
    <row r="21" spans="1:11">
      <c r="A21" s="60">
        <v>39173</v>
      </c>
      <c r="B21" s="7" t="s">
        <v>8</v>
      </c>
      <c r="C21" s="4">
        <v>9115</v>
      </c>
      <c r="D21" s="4">
        <v>50</v>
      </c>
      <c r="E21" s="8">
        <v>238</v>
      </c>
      <c r="F21" s="8">
        <v>4134</v>
      </c>
      <c r="G21" s="23"/>
      <c r="H21" s="23"/>
      <c r="I21" s="23"/>
      <c r="J21" s="23"/>
      <c r="K21" s="23"/>
    </row>
    <row r="22" spans="1:11">
      <c r="A22" s="60">
        <v>39203</v>
      </c>
      <c r="B22" s="7" t="s">
        <v>8</v>
      </c>
      <c r="C22" s="4">
        <v>9115</v>
      </c>
      <c r="D22" s="4">
        <v>50</v>
      </c>
      <c r="E22" s="8">
        <v>1821</v>
      </c>
      <c r="F22" s="8">
        <v>30016</v>
      </c>
      <c r="G22" s="23"/>
      <c r="H22" s="23"/>
      <c r="I22" s="23"/>
      <c r="J22" s="23"/>
      <c r="K22" s="23"/>
    </row>
    <row r="23" spans="1:11">
      <c r="A23" s="60">
        <v>39234</v>
      </c>
      <c r="B23" s="7" t="s">
        <v>8</v>
      </c>
      <c r="C23" s="4">
        <v>9115</v>
      </c>
      <c r="D23" s="4">
        <v>50</v>
      </c>
      <c r="E23" s="8">
        <v>2442</v>
      </c>
      <c r="F23" s="8">
        <v>40168</v>
      </c>
      <c r="G23" s="23"/>
      <c r="H23" s="23"/>
      <c r="I23" s="23"/>
      <c r="J23" s="23"/>
      <c r="K23" s="23"/>
    </row>
    <row r="24" spans="1:11">
      <c r="A24" s="60">
        <v>39264</v>
      </c>
      <c r="B24" s="7" t="s">
        <v>8</v>
      </c>
      <c r="C24" s="4">
        <v>9115</v>
      </c>
      <c r="D24" s="4">
        <v>50</v>
      </c>
      <c r="E24" s="8">
        <v>2141</v>
      </c>
      <c r="F24" s="8">
        <v>35248</v>
      </c>
      <c r="G24" s="23"/>
      <c r="H24" s="23"/>
      <c r="I24" s="23"/>
      <c r="J24" s="23"/>
      <c r="K24" s="23"/>
    </row>
    <row r="25" spans="1:11">
      <c r="A25" s="60">
        <v>39295</v>
      </c>
      <c r="B25" s="7" t="s">
        <v>8</v>
      </c>
      <c r="C25" s="4">
        <v>9115</v>
      </c>
      <c r="D25" s="4">
        <v>50</v>
      </c>
      <c r="E25" s="9">
        <v>1350</v>
      </c>
      <c r="F25" s="9">
        <v>22314</v>
      </c>
      <c r="G25" s="23"/>
      <c r="H25" s="23"/>
      <c r="I25" s="23"/>
      <c r="J25" s="23"/>
      <c r="K25" s="23"/>
    </row>
    <row r="26" spans="1:11">
      <c r="A26" s="60">
        <v>39326</v>
      </c>
      <c r="B26" s="7" t="s">
        <v>8</v>
      </c>
      <c r="C26" s="4">
        <v>9115</v>
      </c>
      <c r="D26" s="4">
        <v>50</v>
      </c>
      <c r="E26" s="9">
        <v>1255</v>
      </c>
      <c r="F26" s="9">
        <v>20707</v>
      </c>
      <c r="G26" s="23"/>
      <c r="H26" s="23"/>
      <c r="I26" s="23"/>
      <c r="J26" s="23"/>
      <c r="K26" s="23"/>
    </row>
    <row r="27" spans="1:11">
      <c r="A27" s="60">
        <v>39356</v>
      </c>
      <c r="B27" s="10" t="s">
        <v>8</v>
      </c>
      <c r="C27" s="4">
        <v>9115</v>
      </c>
      <c r="D27" s="4">
        <v>50</v>
      </c>
      <c r="E27" s="9">
        <v>98</v>
      </c>
      <c r="F27" s="9">
        <v>1844</v>
      </c>
      <c r="G27" s="23"/>
      <c r="H27" s="23"/>
      <c r="I27" s="23"/>
      <c r="J27" s="23"/>
      <c r="K27" s="23"/>
    </row>
    <row r="28" spans="1:11">
      <c r="A28" s="60">
        <v>39387</v>
      </c>
      <c r="B28" s="10" t="s">
        <v>8</v>
      </c>
      <c r="C28" s="4">
        <v>9115</v>
      </c>
      <c r="D28" s="4">
        <v>50</v>
      </c>
      <c r="E28" s="21">
        <v>1173</v>
      </c>
      <c r="F28" s="11">
        <v>19420</v>
      </c>
      <c r="G28" s="23"/>
      <c r="H28" s="23"/>
      <c r="I28" s="23"/>
      <c r="J28" s="23"/>
      <c r="K28" s="23"/>
    </row>
    <row r="29" spans="1:11">
      <c r="A29" s="61">
        <v>39417</v>
      </c>
      <c r="B29" s="10" t="s">
        <v>8</v>
      </c>
      <c r="C29" s="4">
        <v>9115</v>
      </c>
      <c r="D29" s="4">
        <v>50</v>
      </c>
      <c r="E29" s="26">
        <v>1548</v>
      </c>
      <c r="F29" s="26">
        <v>25711</v>
      </c>
      <c r="G29" s="23"/>
      <c r="H29" s="23"/>
      <c r="I29" s="23"/>
      <c r="J29" s="23"/>
      <c r="K29" s="23"/>
    </row>
    <row r="30" spans="1:11">
      <c r="A30" s="23" t="s">
        <v>10</v>
      </c>
      <c r="B30" s="23"/>
      <c r="C30" s="23"/>
      <c r="D30" s="23"/>
      <c r="E30" s="24">
        <f>SUM(E18:E29)</f>
        <v>20365</v>
      </c>
      <c r="F30" s="24">
        <f>SUM(F18:F29)</f>
        <v>339161</v>
      </c>
      <c r="G30" s="23"/>
      <c r="H30" s="23"/>
      <c r="I30" s="23"/>
      <c r="J30" s="23"/>
      <c r="K30" s="23"/>
    </row>
    <row r="31" spans="1:11" ht="21">
      <c r="A31" s="407" t="s">
        <v>185</v>
      </c>
      <c r="B31" s="388"/>
      <c r="C31" s="388"/>
      <c r="D31" s="388"/>
      <c r="E31" s="388"/>
      <c r="F31" s="77"/>
      <c r="G31" s="77"/>
      <c r="H31" s="77"/>
      <c r="I31" s="77"/>
      <c r="J31" s="77"/>
      <c r="K31" s="77"/>
    </row>
    <row r="32" spans="1:11">
      <c r="A32" s="5" t="s">
        <v>6</v>
      </c>
      <c r="B32" s="418" t="s">
        <v>16</v>
      </c>
      <c r="C32" s="420"/>
      <c r="D32" s="418" t="s">
        <v>138</v>
      </c>
      <c r="E32" s="419"/>
      <c r="F32" s="23"/>
      <c r="G32" s="23"/>
      <c r="H32" s="23"/>
      <c r="I32" s="23"/>
      <c r="J32" s="23"/>
      <c r="K32" s="23"/>
    </row>
    <row r="33" spans="1:11">
      <c r="A33" s="60">
        <v>39083</v>
      </c>
      <c r="B33" s="410">
        <v>2500</v>
      </c>
      <c r="C33" s="415"/>
      <c r="D33" s="410">
        <v>57250</v>
      </c>
      <c r="E33" s="421"/>
      <c r="F33" s="23"/>
      <c r="G33" s="23"/>
      <c r="H33" s="23"/>
      <c r="I33" s="23"/>
      <c r="J33" s="23"/>
      <c r="K33" s="23"/>
    </row>
    <row r="34" spans="1:11">
      <c r="A34" s="60">
        <v>39114</v>
      </c>
      <c r="B34" s="410">
        <v>2500</v>
      </c>
      <c r="C34" s="421"/>
      <c r="D34" s="410">
        <v>55500</v>
      </c>
      <c r="E34" s="421"/>
      <c r="F34" s="23"/>
      <c r="G34" s="23"/>
      <c r="H34" s="23"/>
      <c r="I34" s="23"/>
      <c r="J34" s="23"/>
      <c r="K34" s="23"/>
    </row>
    <row r="35" spans="1:11">
      <c r="A35" s="60">
        <v>39142</v>
      </c>
      <c r="B35" s="410">
        <v>5000</v>
      </c>
      <c r="C35" s="421"/>
      <c r="D35" s="410">
        <v>111500</v>
      </c>
      <c r="E35" s="421"/>
      <c r="F35" s="23"/>
      <c r="G35" s="23"/>
      <c r="H35" s="23"/>
      <c r="I35" s="23"/>
      <c r="J35" s="23"/>
      <c r="K35" s="23"/>
    </row>
    <row r="36" spans="1:11">
      <c r="A36" s="60">
        <v>39173</v>
      </c>
      <c r="B36" s="410">
        <v>5000</v>
      </c>
      <c r="C36" s="421"/>
      <c r="D36" s="410">
        <v>118000</v>
      </c>
      <c r="E36" s="421"/>
      <c r="F36" s="23"/>
      <c r="G36" s="23"/>
      <c r="H36" s="23"/>
      <c r="I36" s="23"/>
      <c r="J36" s="23"/>
      <c r="K36" s="23"/>
    </row>
    <row r="37" spans="1:11">
      <c r="A37" s="60">
        <v>39203</v>
      </c>
      <c r="B37" s="410">
        <v>5000</v>
      </c>
      <c r="C37" s="421"/>
      <c r="D37" s="410">
        <v>118250</v>
      </c>
      <c r="E37" s="421"/>
      <c r="F37" s="23"/>
      <c r="G37" s="23"/>
      <c r="H37" s="23"/>
      <c r="I37" s="23"/>
      <c r="J37" s="23"/>
      <c r="K37" s="23"/>
    </row>
    <row r="38" spans="1:11">
      <c r="A38" s="60">
        <v>39234</v>
      </c>
      <c r="B38" s="410">
        <v>0</v>
      </c>
      <c r="C38" s="421"/>
      <c r="D38" s="410">
        <v>0</v>
      </c>
      <c r="E38" s="421"/>
      <c r="F38" s="23"/>
      <c r="G38" s="23"/>
      <c r="H38" s="23"/>
      <c r="I38" s="23"/>
      <c r="J38" s="23"/>
      <c r="K38" s="23"/>
    </row>
    <row r="39" spans="1:11">
      <c r="A39" s="60">
        <v>39264</v>
      </c>
      <c r="B39" s="410">
        <v>0</v>
      </c>
      <c r="C39" s="421"/>
      <c r="D39" s="410">
        <v>0</v>
      </c>
      <c r="E39" s="421"/>
      <c r="F39" s="23"/>
      <c r="G39" s="23"/>
      <c r="H39" s="23"/>
      <c r="I39" s="23"/>
      <c r="J39" s="23"/>
      <c r="K39" s="23"/>
    </row>
    <row r="40" spans="1:11">
      <c r="A40" s="60">
        <v>39295</v>
      </c>
      <c r="B40" s="410">
        <v>0</v>
      </c>
      <c r="C40" s="421"/>
      <c r="D40" s="410">
        <v>0</v>
      </c>
      <c r="E40" s="421"/>
      <c r="F40" s="23"/>
      <c r="G40" s="23"/>
      <c r="H40" s="23"/>
      <c r="I40" s="23"/>
      <c r="J40" s="23"/>
      <c r="K40" s="23"/>
    </row>
    <row r="41" spans="1:11">
      <c r="A41" s="60">
        <v>39326</v>
      </c>
      <c r="B41" s="410">
        <v>2500</v>
      </c>
      <c r="C41" s="421"/>
      <c r="D41" s="410">
        <v>61751</v>
      </c>
      <c r="E41" s="421"/>
      <c r="F41" s="23"/>
      <c r="G41" s="23"/>
      <c r="H41" s="23"/>
      <c r="I41" s="23"/>
      <c r="J41" s="23"/>
      <c r="K41" s="23"/>
    </row>
    <row r="42" spans="1:11">
      <c r="A42" s="60">
        <v>39356</v>
      </c>
      <c r="B42" s="410">
        <v>2500</v>
      </c>
      <c r="C42" s="421"/>
      <c r="D42" s="410">
        <v>65250</v>
      </c>
      <c r="E42" s="421"/>
      <c r="F42" s="23"/>
      <c r="G42" s="23"/>
      <c r="H42" s="23"/>
      <c r="I42" s="23"/>
      <c r="J42" s="23"/>
      <c r="K42" s="23"/>
    </row>
    <row r="43" spans="1:11">
      <c r="A43" s="60">
        <v>39387</v>
      </c>
      <c r="B43" s="410">
        <v>7500</v>
      </c>
      <c r="C43" s="421"/>
      <c r="D43" s="410">
        <v>200250</v>
      </c>
      <c r="E43" s="421"/>
      <c r="F43" s="23"/>
      <c r="G43" s="23"/>
      <c r="H43" s="23"/>
      <c r="I43" s="23"/>
      <c r="J43" s="23"/>
      <c r="K43" s="23"/>
    </row>
    <row r="44" spans="1:11">
      <c r="A44" s="61">
        <v>39417</v>
      </c>
      <c r="B44" s="410">
        <v>0</v>
      </c>
      <c r="C44" s="421"/>
      <c r="D44" s="410">
        <v>0</v>
      </c>
      <c r="E44" s="421"/>
      <c r="F44" s="23"/>
      <c r="G44" s="23"/>
      <c r="H44" s="23"/>
      <c r="I44" s="23"/>
      <c r="J44" s="23"/>
      <c r="K44" s="23"/>
    </row>
    <row r="45" spans="1:11">
      <c r="A45" s="23" t="s">
        <v>10</v>
      </c>
      <c r="B45" s="408">
        <f>SUM(B33:B44)</f>
        <v>32500</v>
      </c>
      <c r="C45" s="409"/>
      <c r="D45" s="408">
        <f>SUM(D33:D44)</f>
        <v>787751</v>
      </c>
      <c r="E45" s="409"/>
      <c r="F45" s="23"/>
      <c r="G45" s="23"/>
      <c r="H45" s="23"/>
      <c r="I45" s="23"/>
      <c r="J45" s="23"/>
      <c r="K45" s="23"/>
    </row>
  </sheetData>
  <mergeCells count="31">
    <mergeCell ref="B39:C39"/>
    <mergeCell ref="D38:E38"/>
    <mergeCell ref="D40:E40"/>
    <mergeCell ref="B38:C38"/>
    <mergeCell ref="D45:E45"/>
    <mergeCell ref="B45:C45"/>
    <mergeCell ref="D39:E39"/>
    <mergeCell ref="B42:C42"/>
    <mergeCell ref="B40:C40"/>
    <mergeCell ref="B44:C44"/>
    <mergeCell ref="D44:E44"/>
    <mergeCell ref="B41:C41"/>
    <mergeCell ref="B43:C43"/>
    <mergeCell ref="D42:E42"/>
    <mergeCell ref="D43:E43"/>
    <mergeCell ref="D41:E41"/>
    <mergeCell ref="D37:E37"/>
    <mergeCell ref="D34:E34"/>
    <mergeCell ref="B33:C33"/>
    <mergeCell ref="B34:C34"/>
    <mergeCell ref="D35:E35"/>
    <mergeCell ref="D36:E36"/>
    <mergeCell ref="B36:C36"/>
    <mergeCell ref="B35:C35"/>
    <mergeCell ref="B37:C37"/>
    <mergeCell ref="A1:F1"/>
    <mergeCell ref="D32:E32"/>
    <mergeCell ref="D33:E33"/>
    <mergeCell ref="B32:C32"/>
    <mergeCell ref="A16:F16"/>
    <mergeCell ref="A31:E31"/>
  </mergeCells>
  <phoneticPr fontId="1" type="noConversion"/>
  <pageMargins left="0.63" right="0.42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I20" sqref="I20"/>
    </sheetView>
  </sheetViews>
  <sheetFormatPr defaultRowHeight="16.5"/>
  <cols>
    <col min="1" max="1" width="7.875" style="1" customWidth="1"/>
    <col min="2" max="2" width="5.875" style="1" customWidth="1"/>
    <col min="3" max="3" width="6" style="1" customWidth="1"/>
    <col min="4" max="4" width="5.125" style="1" customWidth="1"/>
    <col min="5" max="5" width="12.125" style="1" customWidth="1"/>
    <col min="6" max="6" width="13.375" style="1" customWidth="1"/>
  </cols>
  <sheetData>
    <row r="1" spans="1:11" ht="21">
      <c r="A1" s="417" t="s">
        <v>180</v>
      </c>
      <c r="B1" s="379"/>
      <c r="C1" s="379"/>
      <c r="D1" s="379"/>
      <c r="E1" s="379"/>
      <c r="F1" s="379"/>
      <c r="G1" s="78"/>
      <c r="H1" s="78"/>
      <c r="I1" s="78"/>
      <c r="J1" s="23"/>
      <c r="K1" s="23"/>
    </row>
    <row r="2" spans="1:11" ht="35.25" customHeight="1">
      <c r="A2" s="5" t="s">
        <v>6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23"/>
      <c r="H2" s="23"/>
      <c r="I2" s="23"/>
      <c r="J2" s="23"/>
      <c r="K2" s="23"/>
    </row>
    <row r="3" spans="1:11">
      <c r="A3" s="60">
        <v>38718</v>
      </c>
      <c r="B3" s="3" t="s">
        <v>4</v>
      </c>
      <c r="C3" s="4" t="s">
        <v>17</v>
      </c>
      <c r="D3" s="4">
        <v>75</v>
      </c>
      <c r="E3" s="8">
        <v>68960</v>
      </c>
      <c r="F3" s="8">
        <v>198842</v>
      </c>
      <c r="G3" s="23"/>
      <c r="H3" s="23"/>
      <c r="I3" s="23"/>
      <c r="J3" s="23"/>
      <c r="K3" s="23"/>
    </row>
    <row r="4" spans="1:11">
      <c r="A4" s="60">
        <v>38749</v>
      </c>
      <c r="B4" s="3" t="s">
        <v>4</v>
      </c>
      <c r="C4" s="4" t="s">
        <v>18</v>
      </c>
      <c r="D4" s="4">
        <v>74</v>
      </c>
      <c r="E4" s="8">
        <v>42880</v>
      </c>
      <c r="F4" s="8">
        <v>155797</v>
      </c>
      <c r="G4" s="23"/>
      <c r="H4" s="23"/>
      <c r="I4" s="23"/>
      <c r="J4" s="23"/>
      <c r="K4" s="23"/>
    </row>
    <row r="5" spans="1:11">
      <c r="A5" s="60">
        <v>38777</v>
      </c>
      <c r="B5" s="3" t="s">
        <v>4</v>
      </c>
      <c r="C5" s="4" t="s">
        <v>19</v>
      </c>
      <c r="D5" s="4">
        <v>74</v>
      </c>
      <c r="E5" s="8">
        <v>47680</v>
      </c>
      <c r="F5" s="8">
        <v>157658</v>
      </c>
      <c r="G5" s="23"/>
      <c r="H5" s="23"/>
      <c r="I5" s="23"/>
      <c r="J5" s="23"/>
      <c r="K5" s="23"/>
    </row>
    <row r="6" spans="1:11">
      <c r="A6" s="60">
        <v>38808</v>
      </c>
      <c r="B6" s="3" t="s">
        <v>4</v>
      </c>
      <c r="C6" s="4" t="s">
        <v>20</v>
      </c>
      <c r="D6" s="4">
        <v>76</v>
      </c>
      <c r="E6" s="8">
        <v>66400</v>
      </c>
      <c r="F6" s="8">
        <v>193929</v>
      </c>
      <c r="G6" s="23"/>
      <c r="H6" s="23"/>
      <c r="I6" s="23"/>
      <c r="J6" s="23"/>
      <c r="K6" s="23"/>
    </row>
    <row r="7" spans="1:11">
      <c r="A7" s="60">
        <v>38838</v>
      </c>
      <c r="B7" s="3" t="s">
        <v>4</v>
      </c>
      <c r="C7" s="4" t="s">
        <v>21</v>
      </c>
      <c r="D7" s="4">
        <v>77</v>
      </c>
      <c r="E7" s="8">
        <v>75360</v>
      </c>
      <c r="F7" s="8">
        <v>222708</v>
      </c>
      <c r="G7" s="23"/>
      <c r="H7" s="23"/>
      <c r="I7" s="23"/>
      <c r="J7" s="23"/>
      <c r="K7" s="23"/>
    </row>
    <row r="8" spans="1:11">
      <c r="A8" s="60">
        <v>38869</v>
      </c>
      <c r="B8" s="3" t="s">
        <v>4</v>
      </c>
      <c r="C8" s="4" t="s">
        <v>22</v>
      </c>
      <c r="D8" s="4">
        <v>82</v>
      </c>
      <c r="E8" s="8">
        <v>112960</v>
      </c>
      <c r="F8" s="8">
        <v>293050</v>
      </c>
      <c r="G8" s="23"/>
      <c r="H8" s="23"/>
      <c r="I8" s="23"/>
      <c r="J8" s="23"/>
      <c r="K8" s="23"/>
    </row>
    <row r="9" spans="1:11">
      <c r="A9" s="60">
        <v>38899</v>
      </c>
      <c r="B9" s="3" t="s">
        <v>4</v>
      </c>
      <c r="C9" s="4" t="s">
        <v>23</v>
      </c>
      <c r="D9" s="4">
        <v>84</v>
      </c>
      <c r="E9" s="8">
        <v>132320</v>
      </c>
      <c r="F9" s="8">
        <v>422841</v>
      </c>
      <c r="G9" s="23"/>
      <c r="H9" s="23"/>
      <c r="I9" s="23"/>
      <c r="J9" s="23"/>
      <c r="K9" s="23"/>
    </row>
    <row r="10" spans="1:11">
      <c r="A10" s="60">
        <v>38930</v>
      </c>
      <c r="B10" s="3" t="s">
        <v>4</v>
      </c>
      <c r="C10" s="4" t="s">
        <v>24</v>
      </c>
      <c r="D10" s="2">
        <v>76</v>
      </c>
      <c r="E10" s="9">
        <v>32800</v>
      </c>
      <c r="F10" s="9">
        <v>176753</v>
      </c>
      <c r="G10" s="23"/>
      <c r="H10" s="23"/>
      <c r="I10" s="23"/>
      <c r="J10" s="23"/>
      <c r="K10" s="23"/>
    </row>
    <row r="11" spans="1:11">
      <c r="A11" s="60">
        <v>38961</v>
      </c>
      <c r="B11" s="3" t="s">
        <v>4</v>
      </c>
      <c r="C11" s="4" t="s">
        <v>25</v>
      </c>
      <c r="D11" s="2">
        <v>77</v>
      </c>
      <c r="E11" s="9">
        <v>36960</v>
      </c>
      <c r="F11" s="9">
        <v>186371</v>
      </c>
      <c r="G11" s="23"/>
      <c r="H11" s="23"/>
      <c r="I11" s="23"/>
      <c r="J11" s="23"/>
      <c r="K11" s="23"/>
    </row>
    <row r="12" spans="1:11">
      <c r="A12" s="60">
        <v>38991</v>
      </c>
      <c r="B12" s="3" t="s">
        <v>4</v>
      </c>
      <c r="C12" s="2" t="s">
        <v>7</v>
      </c>
      <c r="D12" s="2">
        <v>84</v>
      </c>
      <c r="E12" s="9">
        <v>108480</v>
      </c>
      <c r="F12" s="9">
        <v>356241</v>
      </c>
      <c r="G12" s="23"/>
      <c r="H12" s="23"/>
      <c r="I12" s="23"/>
      <c r="J12" s="23"/>
      <c r="K12" s="23"/>
    </row>
    <row r="13" spans="1:11">
      <c r="A13" s="60">
        <v>39022</v>
      </c>
      <c r="B13" s="3" t="s">
        <v>4</v>
      </c>
      <c r="C13" s="2" t="s">
        <v>26</v>
      </c>
      <c r="D13" s="2">
        <v>81</v>
      </c>
      <c r="E13" s="9">
        <v>91360</v>
      </c>
      <c r="F13" s="9">
        <v>264654</v>
      </c>
      <c r="G13" s="23"/>
      <c r="H13" s="23"/>
      <c r="I13" s="23"/>
      <c r="J13" s="23"/>
      <c r="K13" s="23"/>
    </row>
    <row r="14" spans="1:11">
      <c r="A14" s="61">
        <v>39052</v>
      </c>
      <c r="B14" s="3" t="s">
        <v>4</v>
      </c>
      <c r="C14" s="2" t="s">
        <v>27</v>
      </c>
      <c r="D14" s="12">
        <v>78</v>
      </c>
      <c r="E14" s="11">
        <v>76800</v>
      </c>
      <c r="F14" s="11">
        <v>228658</v>
      </c>
      <c r="G14" s="23"/>
      <c r="H14" s="23"/>
      <c r="I14" s="23"/>
      <c r="J14" s="23"/>
      <c r="K14" s="23"/>
    </row>
    <row r="15" spans="1:11">
      <c r="A15" s="23" t="s">
        <v>10</v>
      </c>
      <c r="B15" s="23"/>
      <c r="C15" s="23"/>
      <c r="D15" s="23"/>
      <c r="E15" s="24">
        <f>SUM(E3:E14)</f>
        <v>892960</v>
      </c>
      <c r="F15" s="24">
        <f>SUM(F3:F14)</f>
        <v>2857502</v>
      </c>
      <c r="G15" s="23"/>
      <c r="H15" s="23"/>
      <c r="I15" s="23"/>
      <c r="J15" s="23"/>
      <c r="K15" s="23"/>
    </row>
    <row r="16" spans="1:11" ht="21">
      <c r="A16" s="378" t="s">
        <v>181</v>
      </c>
      <c r="B16" s="379"/>
      <c r="C16" s="379"/>
      <c r="D16" s="379"/>
      <c r="E16" s="379"/>
      <c r="F16" s="379"/>
      <c r="G16" s="77"/>
      <c r="H16" s="77"/>
      <c r="I16" s="77"/>
      <c r="J16" s="23"/>
      <c r="K16" s="23"/>
    </row>
    <row r="17" spans="1:11" ht="33">
      <c r="A17" s="5" t="s">
        <v>6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23"/>
      <c r="H17" s="23"/>
      <c r="I17" s="23"/>
      <c r="J17" s="23"/>
      <c r="K17" s="23"/>
    </row>
    <row r="18" spans="1:11">
      <c r="A18" s="60">
        <v>38718</v>
      </c>
      <c r="B18" s="7" t="s">
        <v>8</v>
      </c>
      <c r="C18" s="4">
        <v>9115</v>
      </c>
      <c r="D18" s="4">
        <v>50</v>
      </c>
      <c r="E18" s="8">
        <v>2657</v>
      </c>
      <c r="F18" s="8">
        <v>32331</v>
      </c>
      <c r="G18" s="23"/>
      <c r="H18" s="23"/>
      <c r="I18" s="23"/>
      <c r="J18" s="23"/>
      <c r="K18" s="23"/>
    </row>
    <row r="19" spans="1:11">
      <c r="A19" s="60">
        <v>38749</v>
      </c>
      <c r="B19" s="7" t="s">
        <v>8</v>
      </c>
      <c r="C19" s="4">
        <v>9115</v>
      </c>
      <c r="D19" s="4">
        <v>50</v>
      </c>
      <c r="E19" s="8">
        <v>2931</v>
      </c>
      <c r="F19" s="8">
        <v>35639</v>
      </c>
      <c r="G19" s="23"/>
      <c r="H19" s="23"/>
      <c r="I19" s="23"/>
      <c r="J19" s="23"/>
      <c r="K19" s="23"/>
    </row>
    <row r="20" spans="1:11">
      <c r="A20" s="60">
        <v>38777</v>
      </c>
      <c r="B20" s="7" t="s">
        <v>8</v>
      </c>
      <c r="C20" s="4">
        <v>9115</v>
      </c>
      <c r="D20" s="4">
        <v>50</v>
      </c>
      <c r="E20" s="8">
        <v>2416</v>
      </c>
      <c r="F20" s="8">
        <v>30804</v>
      </c>
      <c r="G20" s="23"/>
      <c r="H20" s="23"/>
      <c r="I20" s="23"/>
      <c r="J20" s="23"/>
      <c r="K20" s="23"/>
    </row>
    <row r="21" spans="1:11">
      <c r="A21" s="60">
        <v>38808</v>
      </c>
      <c r="B21" s="7" t="s">
        <v>8</v>
      </c>
      <c r="C21" s="4">
        <v>9115</v>
      </c>
      <c r="D21" s="4">
        <v>50</v>
      </c>
      <c r="E21" s="8">
        <v>1742</v>
      </c>
      <c r="F21" s="8">
        <v>22277</v>
      </c>
      <c r="G21" s="23"/>
      <c r="H21" s="23"/>
      <c r="I21" s="23"/>
      <c r="J21" s="23"/>
      <c r="K21" s="23"/>
    </row>
    <row r="22" spans="1:11">
      <c r="A22" s="60">
        <v>38838</v>
      </c>
      <c r="B22" s="7" t="s">
        <v>8</v>
      </c>
      <c r="C22" s="4">
        <v>9115</v>
      </c>
      <c r="D22" s="4">
        <v>50</v>
      </c>
      <c r="E22" s="8">
        <v>2685</v>
      </c>
      <c r="F22" s="8">
        <v>34208</v>
      </c>
      <c r="G22" s="23"/>
      <c r="H22" s="23"/>
      <c r="I22" s="23"/>
      <c r="J22" s="23"/>
      <c r="K22" s="23"/>
    </row>
    <row r="23" spans="1:11">
      <c r="A23" s="60">
        <v>38869</v>
      </c>
      <c r="B23" s="7" t="s">
        <v>8</v>
      </c>
      <c r="C23" s="4">
        <v>9115</v>
      </c>
      <c r="D23" s="4">
        <v>50</v>
      </c>
      <c r="E23" s="8">
        <v>3124</v>
      </c>
      <c r="F23" s="8">
        <v>39760</v>
      </c>
      <c r="G23" s="23"/>
      <c r="H23" s="23"/>
      <c r="I23" s="23"/>
      <c r="J23" s="23"/>
      <c r="K23" s="23"/>
    </row>
    <row r="24" spans="1:11">
      <c r="A24" s="60">
        <v>38899</v>
      </c>
      <c r="B24" s="7" t="s">
        <v>8</v>
      </c>
      <c r="C24" s="4">
        <v>9115</v>
      </c>
      <c r="D24" s="4">
        <v>50</v>
      </c>
      <c r="E24" s="8">
        <v>2944</v>
      </c>
      <c r="F24" s="8">
        <v>37484</v>
      </c>
      <c r="G24" s="23"/>
      <c r="H24" s="23"/>
      <c r="I24" s="23"/>
      <c r="J24" s="23"/>
      <c r="K24" s="23"/>
    </row>
    <row r="25" spans="1:11">
      <c r="A25" s="60">
        <v>38930</v>
      </c>
      <c r="B25" s="7" t="s">
        <v>8</v>
      </c>
      <c r="C25" s="4">
        <v>9115</v>
      </c>
      <c r="D25" s="4">
        <v>50</v>
      </c>
      <c r="E25" s="9">
        <v>2446</v>
      </c>
      <c r="F25" s="9">
        <v>31183</v>
      </c>
      <c r="G25" s="23"/>
      <c r="H25" s="23"/>
      <c r="I25" s="23"/>
      <c r="J25" s="23"/>
      <c r="K25" s="23"/>
    </row>
    <row r="26" spans="1:11">
      <c r="A26" s="60">
        <v>38961</v>
      </c>
      <c r="B26" s="7" t="s">
        <v>8</v>
      </c>
      <c r="C26" s="4">
        <v>9115</v>
      </c>
      <c r="D26" s="4">
        <v>50</v>
      </c>
      <c r="E26" s="9">
        <v>1319</v>
      </c>
      <c r="F26" s="9">
        <v>21807</v>
      </c>
      <c r="G26" s="23"/>
      <c r="H26" s="23"/>
      <c r="I26" s="23"/>
      <c r="J26" s="23"/>
      <c r="K26" s="23"/>
    </row>
    <row r="27" spans="1:11">
      <c r="A27" s="60">
        <v>38991</v>
      </c>
      <c r="B27" s="10" t="s">
        <v>8</v>
      </c>
      <c r="C27" s="4">
        <v>9115</v>
      </c>
      <c r="D27" s="4">
        <v>50</v>
      </c>
      <c r="E27" s="9">
        <v>1000</v>
      </c>
      <c r="F27" s="9">
        <v>16592</v>
      </c>
      <c r="G27" s="23"/>
      <c r="H27" s="23"/>
      <c r="I27" s="23"/>
      <c r="J27" s="23"/>
      <c r="K27" s="23"/>
    </row>
    <row r="28" spans="1:11">
      <c r="A28" s="60">
        <v>39022</v>
      </c>
      <c r="B28" s="10" t="s">
        <v>8</v>
      </c>
      <c r="C28" s="4">
        <v>9115</v>
      </c>
      <c r="D28" s="4">
        <v>50</v>
      </c>
      <c r="E28" s="11">
        <v>2750</v>
      </c>
      <c r="F28" s="11">
        <v>45204</v>
      </c>
      <c r="G28" s="23"/>
      <c r="H28" s="23"/>
      <c r="I28" s="23"/>
      <c r="J28" s="23"/>
      <c r="K28" s="23"/>
    </row>
    <row r="29" spans="1:11">
      <c r="A29" s="61">
        <v>39052</v>
      </c>
      <c r="B29" s="10" t="s">
        <v>8</v>
      </c>
      <c r="C29" s="4">
        <v>9115</v>
      </c>
      <c r="D29" s="4">
        <v>50</v>
      </c>
      <c r="E29" s="14">
        <v>2961</v>
      </c>
      <c r="F29" s="14">
        <v>48654</v>
      </c>
      <c r="G29" s="23"/>
      <c r="H29" s="23"/>
      <c r="I29" s="23"/>
      <c r="J29" s="23"/>
      <c r="K29" s="23"/>
    </row>
    <row r="30" spans="1:11">
      <c r="A30" s="23" t="s">
        <v>10</v>
      </c>
      <c r="B30" s="23"/>
      <c r="C30" s="23"/>
      <c r="D30" s="23"/>
      <c r="E30" s="24">
        <f>SUM(E18:E29)</f>
        <v>28975</v>
      </c>
      <c r="F30" s="24">
        <f>SUM(F18:F29)</f>
        <v>395943</v>
      </c>
      <c r="G30" s="23"/>
      <c r="H30" s="23"/>
      <c r="I30" s="23"/>
      <c r="J30" s="23"/>
      <c r="K30" s="23"/>
    </row>
    <row r="31" spans="1:11" ht="21">
      <c r="A31" s="422" t="s">
        <v>182</v>
      </c>
      <c r="B31" s="423"/>
      <c r="C31" s="423"/>
      <c r="D31" s="423"/>
      <c r="E31" s="423"/>
      <c r="F31" s="413"/>
      <c r="G31" s="77"/>
      <c r="H31" s="77"/>
      <c r="I31" s="77"/>
      <c r="J31" s="77"/>
      <c r="K31" s="77"/>
    </row>
    <row r="32" spans="1:11">
      <c r="A32" s="5" t="s">
        <v>6</v>
      </c>
      <c r="B32" s="418" t="s">
        <v>136</v>
      </c>
      <c r="C32" s="420"/>
      <c r="D32" s="424" t="s">
        <v>137</v>
      </c>
      <c r="E32" s="425"/>
      <c r="F32" s="23"/>
      <c r="G32" s="23"/>
      <c r="H32" s="23"/>
      <c r="I32" s="23"/>
      <c r="J32" s="23"/>
      <c r="K32" s="23"/>
    </row>
    <row r="33" spans="1:11">
      <c r="A33" s="60">
        <v>38718</v>
      </c>
      <c r="B33" s="410">
        <v>2500</v>
      </c>
      <c r="C33" s="415"/>
      <c r="D33" s="410">
        <v>50000</v>
      </c>
      <c r="E33" s="421"/>
      <c r="F33" s="23"/>
      <c r="G33" s="23"/>
      <c r="H33" s="23"/>
      <c r="I33" s="23"/>
      <c r="J33" s="23"/>
      <c r="K33" s="23"/>
    </row>
    <row r="34" spans="1:11">
      <c r="A34" s="60">
        <v>38749</v>
      </c>
      <c r="B34" s="410">
        <v>2500</v>
      </c>
      <c r="C34" s="421"/>
      <c r="D34" s="410">
        <v>52500</v>
      </c>
      <c r="E34" s="421"/>
      <c r="F34" s="23"/>
      <c r="G34" s="23"/>
      <c r="H34" s="23"/>
      <c r="I34" s="23"/>
      <c r="J34" s="23"/>
      <c r="K34" s="23"/>
    </row>
    <row r="35" spans="1:11">
      <c r="A35" s="60">
        <v>38777</v>
      </c>
      <c r="B35" s="410">
        <v>2500</v>
      </c>
      <c r="C35" s="421"/>
      <c r="D35" s="410">
        <v>52500</v>
      </c>
      <c r="E35" s="421"/>
      <c r="F35" s="23"/>
      <c r="G35" s="23"/>
      <c r="H35" s="23"/>
      <c r="I35" s="23"/>
      <c r="J35" s="23"/>
      <c r="K35" s="23"/>
    </row>
    <row r="36" spans="1:11">
      <c r="A36" s="60">
        <v>38808</v>
      </c>
      <c r="B36" s="410">
        <v>2500</v>
      </c>
      <c r="C36" s="421"/>
      <c r="D36" s="410">
        <v>52500</v>
      </c>
      <c r="E36" s="421"/>
      <c r="F36" s="23"/>
      <c r="G36" s="23"/>
      <c r="H36" s="23"/>
      <c r="I36" s="23"/>
      <c r="J36" s="23"/>
      <c r="K36" s="23"/>
    </row>
    <row r="37" spans="1:11">
      <c r="A37" s="60">
        <v>38838</v>
      </c>
      <c r="B37" s="410">
        <v>2500</v>
      </c>
      <c r="C37" s="421"/>
      <c r="D37" s="410">
        <v>57500</v>
      </c>
      <c r="E37" s="421"/>
      <c r="F37" s="23"/>
      <c r="G37" s="23"/>
      <c r="H37" s="23"/>
      <c r="I37" s="23"/>
      <c r="J37" s="23"/>
      <c r="K37" s="23"/>
    </row>
    <row r="38" spans="1:11">
      <c r="A38" s="60">
        <v>38869</v>
      </c>
      <c r="B38" s="410">
        <v>2500</v>
      </c>
      <c r="C38" s="421"/>
      <c r="D38" s="410">
        <v>57500</v>
      </c>
      <c r="E38" s="421"/>
      <c r="F38" s="23"/>
      <c r="G38" s="23"/>
      <c r="H38" s="23"/>
      <c r="I38" s="23"/>
      <c r="J38" s="23"/>
      <c r="K38" s="23"/>
    </row>
    <row r="39" spans="1:11">
      <c r="A39" s="60">
        <v>38899</v>
      </c>
      <c r="B39" s="410">
        <v>0</v>
      </c>
      <c r="C39" s="421"/>
      <c r="D39" s="410">
        <v>0</v>
      </c>
      <c r="E39" s="421"/>
      <c r="F39" s="23"/>
      <c r="G39" s="23"/>
      <c r="H39" s="23"/>
      <c r="I39" s="23"/>
      <c r="J39" s="23"/>
      <c r="K39" s="23"/>
    </row>
    <row r="40" spans="1:11">
      <c r="A40" s="60">
        <v>38930</v>
      </c>
      <c r="B40" s="410">
        <v>0</v>
      </c>
      <c r="C40" s="421"/>
      <c r="D40" s="410">
        <v>0</v>
      </c>
      <c r="E40" s="421"/>
      <c r="F40" s="23"/>
      <c r="G40" s="23"/>
      <c r="H40" s="23"/>
      <c r="I40" s="23"/>
      <c r="J40" s="23"/>
      <c r="K40" s="23"/>
    </row>
    <row r="41" spans="1:11">
      <c r="A41" s="60">
        <v>38961</v>
      </c>
      <c r="B41" s="410">
        <v>2500</v>
      </c>
      <c r="C41" s="421"/>
      <c r="D41" s="410">
        <v>60000</v>
      </c>
      <c r="E41" s="421"/>
      <c r="F41" s="23"/>
      <c r="G41" s="23"/>
      <c r="H41" s="23"/>
      <c r="I41" s="23"/>
      <c r="J41" s="23"/>
      <c r="K41" s="23"/>
    </row>
    <row r="42" spans="1:11">
      <c r="A42" s="60">
        <v>38991</v>
      </c>
      <c r="B42" s="410">
        <v>5000</v>
      </c>
      <c r="C42" s="421"/>
      <c r="D42" s="410">
        <v>111500</v>
      </c>
      <c r="E42" s="421"/>
      <c r="F42" s="23"/>
      <c r="G42" s="23"/>
      <c r="H42" s="23"/>
      <c r="I42" s="23"/>
      <c r="J42" s="23"/>
      <c r="K42" s="23"/>
    </row>
    <row r="43" spans="1:11">
      <c r="A43" s="60">
        <v>39022</v>
      </c>
      <c r="B43" s="410">
        <v>5000</v>
      </c>
      <c r="C43" s="421"/>
      <c r="D43" s="410">
        <v>110501</v>
      </c>
      <c r="E43" s="421"/>
      <c r="F43" s="23"/>
      <c r="G43" s="23"/>
      <c r="H43" s="23"/>
      <c r="I43" s="23"/>
      <c r="J43" s="23"/>
      <c r="K43" s="23"/>
    </row>
    <row r="44" spans="1:11">
      <c r="A44" s="61">
        <v>39052</v>
      </c>
      <c r="B44" s="410">
        <v>5000</v>
      </c>
      <c r="C44" s="421"/>
      <c r="D44" s="410">
        <v>116250</v>
      </c>
      <c r="E44" s="421"/>
      <c r="F44" s="23"/>
      <c r="G44" s="23"/>
      <c r="H44" s="23"/>
      <c r="I44" s="23"/>
      <c r="J44" s="23"/>
      <c r="K44" s="23"/>
    </row>
    <row r="45" spans="1:11">
      <c r="A45" s="23" t="s">
        <v>10</v>
      </c>
      <c r="B45" s="408">
        <f>SUM(B33:B44)</f>
        <v>32500</v>
      </c>
      <c r="C45" s="409"/>
      <c r="D45" s="408">
        <f>SUM(D33:D44)</f>
        <v>720751</v>
      </c>
      <c r="E45" s="409"/>
      <c r="F45" s="23"/>
      <c r="G45" s="23"/>
      <c r="H45" s="23"/>
      <c r="I45" s="23"/>
      <c r="J45" s="23"/>
      <c r="K45" s="23"/>
    </row>
    <row r="46" spans="1:1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</sheetData>
  <mergeCells count="31">
    <mergeCell ref="A1:F1"/>
    <mergeCell ref="A16:F16"/>
    <mergeCell ref="B34:C34"/>
    <mergeCell ref="A31:F31"/>
    <mergeCell ref="D38:E38"/>
    <mergeCell ref="B38:C38"/>
    <mergeCell ref="B32:C32"/>
    <mergeCell ref="D34:E34"/>
    <mergeCell ref="D35:E35"/>
    <mergeCell ref="D32:E32"/>
    <mergeCell ref="B35:C35"/>
    <mergeCell ref="D37:E37"/>
    <mergeCell ref="B37:C37"/>
    <mergeCell ref="D36:E36"/>
    <mergeCell ref="B33:C33"/>
    <mergeCell ref="D33:E33"/>
    <mergeCell ref="B36:C36"/>
    <mergeCell ref="D45:E45"/>
    <mergeCell ref="B45:C45"/>
    <mergeCell ref="D39:E39"/>
    <mergeCell ref="B42:C42"/>
    <mergeCell ref="B44:C44"/>
    <mergeCell ref="B41:C41"/>
    <mergeCell ref="B39:C39"/>
    <mergeCell ref="D44:E44"/>
    <mergeCell ref="D42:E42"/>
    <mergeCell ref="D43:E43"/>
    <mergeCell ref="D40:E40"/>
    <mergeCell ref="B40:C40"/>
    <mergeCell ref="B43:C43"/>
    <mergeCell ref="D41:E41"/>
  </mergeCells>
  <phoneticPr fontId="1" type="noConversion"/>
  <pageMargins left="0.59055118110236227" right="0.51181102362204722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4" sqref="L14"/>
    </sheetView>
  </sheetViews>
  <sheetFormatPr defaultRowHeight="16.5"/>
  <cols>
    <col min="1" max="1" width="6.375" customWidth="1"/>
    <col min="2" max="7" width="9.5" customWidth="1"/>
    <col min="8" max="8" width="11.5" customWidth="1"/>
    <col min="9" max="10" width="9.5" customWidth="1"/>
    <col min="11" max="11" width="11.25" customWidth="1"/>
    <col min="12" max="13" width="9.5" customWidth="1"/>
    <col min="14" max="14" width="11.875" customWidth="1"/>
    <col min="15" max="15" width="12.125" customWidth="1"/>
  </cols>
  <sheetData>
    <row r="1" spans="1:15" ht="21">
      <c r="A1" s="375" t="s">
        <v>473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5">
      <c r="A2" s="171"/>
      <c r="B2" s="171" t="s">
        <v>233</v>
      </c>
      <c r="C2" s="171" t="s">
        <v>234</v>
      </c>
      <c r="D2" s="171" t="s">
        <v>235</v>
      </c>
      <c r="E2" s="171" t="s">
        <v>236</v>
      </c>
      <c r="F2" s="171" t="s">
        <v>237</v>
      </c>
      <c r="G2" s="171" t="s">
        <v>238</v>
      </c>
      <c r="H2" s="171" t="s">
        <v>239</v>
      </c>
      <c r="I2" s="171" t="s">
        <v>240</v>
      </c>
      <c r="J2" s="171" t="s">
        <v>241</v>
      </c>
      <c r="K2" s="171" t="s">
        <v>242</v>
      </c>
      <c r="L2" s="171" t="s">
        <v>243</v>
      </c>
      <c r="M2" s="171" t="s">
        <v>159</v>
      </c>
      <c r="N2" s="171" t="s">
        <v>378</v>
      </c>
      <c r="O2" s="366" t="s">
        <v>394</v>
      </c>
    </row>
    <row r="3" spans="1:15">
      <c r="A3" s="171" t="s">
        <v>251</v>
      </c>
      <c r="B3" s="310">
        <v>217574</v>
      </c>
      <c r="C3" s="310">
        <v>155257</v>
      </c>
      <c r="D3" s="310">
        <v>157139</v>
      </c>
      <c r="E3" s="310">
        <v>195923</v>
      </c>
      <c r="F3" s="310">
        <v>225622</v>
      </c>
      <c r="G3" s="293">
        <v>224251</v>
      </c>
      <c r="H3" s="293">
        <v>265287</v>
      </c>
      <c r="I3" s="293">
        <v>206792</v>
      </c>
      <c r="J3" s="293">
        <v>90099</v>
      </c>
      <c r="K3" s="293">
        <v>216326</v>
      </c>
      <c r="L3" s="293">
        <v>303627</v>
      </c>
      <c r="M3" s="293">
        <v>322241</v>
      </c>
      <c r="N3" s="174">
        <f t="shared" ref="N3:N12" si="0">SUM(B3:M3)</f>
        <v>2580138</v>
      </c>
      <c r="O3" s="313">
        <f t="shared" ref="O3:O12" si="1">N3/12</f>
        <v>215011.5</v>
      </c>
    </row>
    <row r="4" spans="1:15">
      <c r="A4" s="171" t="s">
        <v>252</v>
      </c>
      <c r="B4" s="293">
        <v>364689</v>
      </c>
      <c r="C4" s="293">
        <v>267134</v>
      </c>
      <c r="D4" s="293">
        <v>215065</v>
      </c>
      <c r="E4" s="293">
        <v>353456</v>
      </c>
      <c r="F4" s="293">
        <v>360929</v>
      </c>
      <c r="G4" s="293">
        <v>324898</v>
      </c>
      <c r="H4" s="293">
        <v>443470</v>
      </c>
      <c r="I4" s="293">
        <v>260856</v>
      </c>
      <c r="J4" s="293">
        <v>238155</v>
      </c>
      <c r="K4" s="293">
        <v>352670</v>
      </c>
      <c r="L4" s="293">
        <v>430617</v>
      </c>
      <c r="M4" s="293">
        <v>381330</v>
      </c>
      <c r="N4" s="174">
        <f t="shared" si="0"/>
        <v>3993269</v>
      </c>
      <c r="O4" s="313">
        <f t="shared" si="1"/>
        <v>332772.41666666669</v>
      </c>
    </row>
    <row r="5" spans="1:15">
      <c r="A5" s="171" t="s">
        <v>253</v>
      </c>
      <c r="B5" s="293">
        <v>418209</v>
      </c>
      <c r="C5" s="293">
        <v>310539</v>
      </c>
      <c r="D5" s="293">
        <v>188966</v>
      </c>
      <c r="E5" s="293">
        <v>408032</v>
      </c>
      <c r="F5" s="293">
        <v>385707</v>
      </c>
      <c r="G5" s="293">
        <v>417114</v>
      </c>
      <c r="H5" s="293">
        <v>462806</v>
      </c>
      <c r="I5" s="293">
        <v>286249</v>
      </c>
      <c r="J5" s="293">
        <v>240012</v>
      </c>
      <c r="K5" s="293">
        <v>370964</v>
      </c>
      <c r="L5" s="293">
        <v>430617</v>
      </c>
      <c r="M5" s="293">
        <v>415207</v>
      </c>
      <c r="N5" s="174">
        <f t="shared" si="0"/>
        <v>4334422</v>
      </c>
      <c r="O5" s="313">
        <f t="shared" si="1"/>
        <v>361201.83333333331</v>
      </c>
    </row>
    <row r="6" spans="1:15">
      <c r="A6" s="171" t="s">
        <v>244</v>
      </c>
      <c r="B6" s="293">
        <v>461662</v>
      </c>
      <c r="C6" s="293">
        <v>324488</v>
      </c>
      <c r="D6" s="293">
        <v>205411</v>
      </c>
      <c r="E6" s="293">
        <v>464047</v>
      </c>
      <c r="F6" s="293">
        <v>398334</v>
      </c>
      <c r="G6" s="293">
        <v>480816</v>
      </c>
      <c r="H6" s="293">
        <v>544310</v>
      </c>
      <c r="I6" s="293">
        <v>244327</v>
      </c>
      <c r="J6" s="293">
        <v>262671</v>
      </c>
      <c r="K6" s="293">
        <v>428333</v>
      </c>
      <c r="L6" s="293">
        <v>515683</v>
      </c>
      <c r="M6" s="293">
        <v>516179</v>
      </c>
      <c r="N6" s="174">
        <f t="shared" si="0"/>
        <v>4846261</v>
      </c>
      <c r="O6" s="313">
        <f t="shared" si="1"/>
        <v>403855.08333333331</v>
      </c>
    </row>
    <row r="7" spans="1:15">
      <c r="A7" s="171" t="s">
        <v>245</v>
      </c>
      <c r="B7" s="293">
        <v>501848</v>
      </c>
      <c r="C7" s="293">
        <v>381197</v>
      </c>
      <c r="D7" s="293">
        <v>277828</v>
      </c>
      <c r="E7" s="293">
        <v>511080</v>
      </c>
      <c r="F7" s="293">
        <v>477685</v>
      </c>
      <c r="G7" s="293">
        <v>576268</v>
      </c>
      <c r="H7" s="293">
        <v>606988</v>
      </c>
      <c r="I7" s="293">
        <v>312919</v>
      </c>
      <c r="J7" s="293">
        <v>281197</v>
      </c>
      <c r="K7" s="293">
        <v>554027</v>
      </c>
      <c r="L7" s="293">
        <v>535499</v>
      </c>
      <c r="M7" s="293">
        <v>492914</v>
      </c>
      <c r="N7" s="174">
        <f t="shared" si="0"/>
        <v>5509450</v>
      </c>
      <c r="O7" s="313">
        <f t="shared" si="1"/>
        <v>459120.83333333331</v>
      </c>
    </row>
    <row r="8" spans="1:15">
      <c r="A8" s="171" t="s">
        <v>246</v>
      </c>
      <c r="B8" s="293">
        <v>472537</v>
      </c>
      <c r="C8" s="293">
        <v>367010</v>
      </c>
      <c r="D8" s="293">
        <v>245850</v>
      </c>
      <c r="E8" s="293">
        <v>472165</v>
      </c>
      <c r="F8" s="293">
        <v>461887</v>
      </c>
      <c r="G8" s="293">
        <v>623846</v>
      </c>
      <c r="H8" s="293">
        <v>866657</v>
      </c>
      <c r="I8" s="293">
        <v>413169</v>
      </c>
      <c r="J8" s="293">
        <v>320138</v>
      </c>
      <c r="K8" s="293">
        <v>691897</v>
      </c>
      <c r="L8" s="293">
        <v>626757</v>
      </c>
      <c r="M8" s="293">
        <v>551510</v>
      </c>
      <c r="N8" s="174">
        <f t="shared" si="0"/>
        <v>6113423</v>
      </c>
      <c r="O8" s="313">
        <f t="shared" si="1"/>
        <v>509451.91666666669</v>
      </c>
    </row>
    <row r="9" spans="1:15">
      <c r="A9" s="171" t="s">
        <v>247</v>
      </c>
      <c r="B9" s="293">
        <v>594074</v>
      </c>
      <c r="C9" s="293">
        <v>360797</v>
      </c>
      <c r="D9" s="293">
        <v>380957</v>
      </c>
      <c r="E9" s="293">
        <v>565977</v>
      </c>
      <c r="F9" s="293">
        <v>566928</v>
      </c>
      <c r="G9" s="293">
        <v>690884</v>
      </c>
      <c r="H9" s="293">
        <v>767249</v>
      </c>
      <c r="I9" s="293">
        <v>440647</v>
      </c>
      <c r="J9" s="293">
        <v>336334</v>
      </c>
      <c r="K9" s="293">
        <v>931691</v>
      </c>
      <c r="L9" s="293">
        <v>649315</v>
      </c>
      <c r="M9" s="293">
        <v>550906</v>
      </c>
      <c r="N9" s="174">
        <f t="shared" si="0"/>
        <v>6835759</v>
      </c>
      <c r="O9" s="313">
        <f t="shared" si="1"/>
        <v>569646.58333333337</v>
      </c>
    </row>
    <row r="10" spans="1:15">
      <c r="A10" s="171" t="s">
        <v>248</v>
      </c>
      <c r="B10" s="293">
        <v>604911</v>
      </c>
      <c r="C10" s="293">
        <v>408851</v>
      </c>
      <c r="D10" s="293">
        <v>234487</v>
      </c>
      <c r="E10" s="293">
        <v>594668</v>
      </c>
      <c r="F10" s="293">
        <v>545387</v>
      </c>
      <c r="G10" s="293">
        <v>674208</v>
      </c>
      <c r="H10" s="293">
        <v>1074465</v>
      </c>
      <c r="I10" s="293">
        <v>575061</v>
      </c>
      <c r="J10" s="293">
        <v>339264</v>
      </c>
      <c r="K10" s="293">
        <v>617815</v>
      </c>
      <c r="L10" s="293">
        <v>657203</v>
      </c>
      <c r="M10" s="293">
        <v>547625</v>
      </c>
      <c r="N10" s="174">
        <f t="shared" si="0"/>
        <v>6873945</v>
      </c>
      <c r="O10" s="313">
        <f t="shared" si="1"/>
        <v>572828.75</v>
      </c>
    </row>
    <row r="11" spans="1:15">
      <c r="A11" s="171" t="s">
        <v>254</v>
      </c>
      <c r="B11" s="293">
        <v>543383</v>
      </c>
      <c r="C11" s="293">
        <v>367191</v>
      </c>
      <c r="D11" s="293">
        <v>220852</v>
      </c>
      <c r="E11" s="293">
        <v>551549</v>
      </c>
      <c r="F11" s="293">
        <v>472379</v>
      </c>
      <c r="G11" s="293">
        <v>735408</v>
      </c>
      <c r="H11" s="293">
        <v>1019735</v>
      </c>
      <c r="I11" s="293">
        <v>397736</v>
      </c>
      <c r="J11" s="293">
        <v>293948</v>
      </c>
      <c r="K11" s="293">
        <v>746085</v>
      </c>
      <c r="L11" s="293">
        <v>730870</v>
      </c>
      <c r="M11" s="293">
        <v>495512</v>
      </c>
      <c r="N11" s="286">
        <f t="shared" si="0"/>
        <v>6574648</v>
      </c>
      <c r="O11" s="313">
        <f t="shared" si="1"/>
        <v>547887.33333333337</v>
      </c>
    </row>
    <row r="12" spans="1:15">
      <c r="A12" s="171" t="s">
        <v>255</v>
      </c>
      <c r="B12" s="293">
        <v>499199</v>
      </c>
      <c r="C12" s="293">
        <v>270368</v>
      </c>
      <c r="D12" s="293">
        <v>291853</v>
      </c>
      <c r="E12" s="293">
        <v>525248</v>
      </c>
      <c r="F12" s="286">
        <v>467924</v>
      </c>
      <c r="G12" s="286">
        <v>628047</v>
      </c>
      <c r="H12" s="286">
        <v>839327</v>
      </c>
      <c r="I12" s="286">
        <v>451966</v>
      </c>
      <c r="J12" s="286">
        <v>356721</v>
      </c>
      <c r="K12" s="286">
        <v>1040905</v>
      </c>
      <c r="L12" s="286">
        <v>745027</v>
      </c>
      <c r="M12" s="286">
        <v>528053</v>
      </c>
      <c r="N12" s="286">
        <f t="shared" si="0"/>
        <v>6644638</v>
      </c>
      <c r="O12" s="313">
        <f t="shared" si="1"/>
        <v>553719.83333333337</v>
      </c>
    </row>
    <row r="13" spans="1:15">
      <c r="A13" s="171" t="s">
        <v>438</v>
      </c>
      <c r="B13" s="293">
        <v>529355</v>
      </c>
      <c r="C13" s="293">
        <v>359589</v>
      </c>
      <c r="D13" s="293">
        <v>250886</v>
      </c>
      <c r="E13" s="293">
        <v>542874</v>
      </c>
      <c r="F13" s="286">
        <v>508176</v>
      </c>
      <c r="G13" s="286">
        <v>953529</v>
      </c>
      <c r="H13" s="286">
        <v>996643</v>
      </c>
      <c r="I13" s="286">
        <v>537993</v>
      </c>
      <c r="J13" s="286">
        <v>411878</v>
      </c>
      <c r="K13" s="286">
        <v>789040</v>
      </c>
      <c r="L13" s="286">
        <v>637894</v>
      </c>
      <c r="M13" s="286">
        <v>608699</v>
      </c>
      <c r="N13" s="286">
        <v>7126556</v>
      </c>
      <c r="O13" s="313">
        <f>N13/12</f>
        <v>593879.66666666663</v>
      </c>
    </row>
    <row r="14" spans="1:15">
      <c r="A14" s="171" t="s">
        <v>440</v>
      </c>
      <c r="B14" s="293">
        <v>588140</v>
      </c>
      <c r="C14" s="293">
        <v>402783</v>
      </c>
      <c r="D14" s="293">
        <v>293897</v>
      </c>
      <c r="E14" s="293">
        <v>585435</v>
      </c>
      <c r="F14" s="286">
        <v>621811</v>
      </c>
      <c r="G14" s="286">
        <v>728148</v>
      </c>
      <c r="H14" s="286">
        <v>945600</v>
      </c>
      <c r="I14" s="286">
        <v>579901</v>
      </c>
      <c r="J14" s="286">
        <v>399053</v>
      </c>
      <c r="K14" s="286">
        <v>626687</v>
      </c>
      <c r="L14" s="286">
        <v>699508</v>
      </c>
      <c r="M14" s="286"/>
      <c r="N14" s="286">
        <f>SUM(B14:M14)</f>
        <v>6470963</v>
      </c>
      <c r="O14" s="313"/>
    </row>
    <row r="15" spans="1:15" ht="21" customHeight="1">
      <c r="A15" s="319"/>
      <c r="B15" s="324" t="s">
        <v>489</v>
      </c>
      <c r="C15" s="324"/>
      <c r="D15" s="324"/>
      <c r="E15" s="324"/>
      <c r="F15" s="320"/>
      <c r="G15" s="320"/>
      <c r="H15" s="320"/>
      <c r="I15" s="320"/>
      <c r="J15" s="320"/>
      <c r="K15" s="320"/>
      <c r="L15" s="320"/>
      <c r="M15" s="320"/>
      <c r="N15" s="320"/>
    </row>
    <row r="16" spans="1:15">
      <c r="A16" s="17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19" t="s">
        <v>256</v>
      </c>
      <c r="N16" s="323">
        <f>SUM(N3:N14)</f>
        <v>67903472</v>
      </c>
    </row>
    <row r="17" spans="1:15">
      <c r="A17" s="17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5" ht="21">
      <c r="A18" s="375" t="s">
        <v>474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</row>
    <row r="19" spans="1:15">
      <c r="A19" s="171"/>
      <c r="B19" s="171" t="s">
        <v>233</v>
      </c>
      <c r="C19" s="171" t="s">
        <v>234</v>
      </c>
      <c r="D19" s="171" t="s">
        <v>235</v>
      </c>
      <c r="E19" s="171" t="s">
        <v>236</v>
      </c>
      <c r="F19" s="171" t="s">
        <v>237</v>
      </c>
      <c r="G19" s="171" t="s">
        <v>238</v>
      </c>
      <c r="H19" s="171" t="s">
        <v>239</v>
      </c>
      <c r="I19" s="171" t="s">
        <v>240</v>
      </c>
      <c r="J19" s="171" t="s">
        <v>241</v>
      </c>
      <c r="K19" s="171" t="s">
        <v>242</v>
      </c>
      <c r="L19" s="171" t="s">
        <v>243</v>
      </c>
      <c r="M19" s="171" t="s">
        <v>159</v>
      </c>
      <c r="N19" s="171" t="s">
        <v>378</v>
      </c>
      <c r="O19" s="366" t="s">
        <v>394</v>
      </c>
    </row>
    <row r="20" spans="1:15">
      <c r="A20" s="171" t="s">
        <v>249</v>
      </c>
      <c r="B20" s="293">
        <v>198842</v>
      </c>
      <c r="C20" s="293">
        <v>155797</v>
      </c>
      <c r="D20" s="293">
        <v>157658</v>
      </c>
      <c r="E20" s="293">
        <v>193929</v>
      </c>
      <c r="F20" s="293">
        <v>222708</v>
      </c>
      <c r="G20" s="293">
        <v>293050</v>
      </c>
      <c r="H20" s="293">
        <v>422841</v>
      </c>
      <c r="I20" s="293">
        <v>176753</v>
      </c>
      <c r="J20" s="293">
        <v>186371</v>
      </c>
      <c r="K20" s="293">
        <v>356241</v>
      </c>
      <c r="L20" s="293">
        <v>264654</v>
      </c>
      <c r="M20" s="293">
        <v>228658</v>
      </c>
      <c r="N20" s="286">
        <f>SUM(B20:M20)</f>
        <v>2857502</v>
      </c>
      <c r="O20" s="313">
        <f t="shared" ref="O20:O31" si="2">N20/12</f>
        <v>238125.16666666666</v>
      </c>
    </row>
    <row r="21" spans="1:15">
      <c r="A21" s="171" t="s">
        <v>250</v>
      </c>
      <c r="B21" s="293">
        <v>217746</v>
      </c>
      <c r="C21" s="293">
        <v>174041</v>
      </c>
      <c r="D21" s="293">
        <v>143385</v>
      </c>
      <c r="E21" s="293">
        <v>199268</v>
      </c>
      <c r="F21" s="293">
        <v>239883</v>
      </c>
      <c r="G21" s="293">
        <v>449843</v>
      </c>
      <c r="H21" s="293">
        <v>411833</v>
      </c>
      <c r="I21" s="293">
        <v>201687</v>
      </c>
      <c r="J21" s="293">
        <v>192296</v>
      </c>
      <c r="K21" s="293">
        <v>273383</v>
      </c>
      <c r="L21" s="293">
        <v>289752</v>
      </c>
      <c r="M21" s="293">
        <v>211507</v>
      </c>
      <c r="N21" s="286">
        <f>SUM(B21:M21)</f>
        <v>3004624</v>
      </c>
      <c r="O21" s="313">
        <f t="shared" si="2"/>
        <v>250385.33333333334</v>
      </c>
    </row>
    <row r="22" spans="1:15">
      <c r="A22" s="171" t="s">
        <v>251</v>
      </c>
      <c r="B22" s="293">
        <v>217574</v>
      </c>
      <c r="C22" s="293">
        <v>155257</v>
      </c>
      <c r="D22" s="293">
        <v>157139</v>
      </c>
      <c r="E22" s="293">
        <v>195923</v>
      </c>
      <c r="F22" s="293">
        <v>225622</v>
      </c>
      <c r="G22" s="293">
        <v>224251</v>
      </c>
      <c r="H22" s="293">
        <v>265287</v>
      </c>
      <c r="I22" s="293">
        <v>206792</v>
      </c>
      <c r="J22" s="293">
        <v>180726</v>
      </c>
      <c r="K22" s="293">
        <v>108468</v>
      </c>
      <c r="L22" s="293">
        <v>55645</v>
      </c>
      <c r="M22" s="293">
        <v>43520</v>
      </c>
      <c r="N22" s="286">
        <f>SUM(B22:M22)</f>
        <v>2036204</v>
      </c>
      <c r="O22" s="313">
        <f t="shared" si="2"/>
        <v>169683.66666666666</v>
      </c>
    </row>
    <row r="23" spans="1:15">
      <c r="A23" s="171" t="s">
        <v>252</v>
      </c>
      <c r="B23" s="293">
        <v>18117</v>
      </c>
      <c r="C23" s="293">
        <v>13790</v>
      </c>
      <c r="D23" s="293">
        <v>11562</v>
      </c>
      <c r="E23" s="293">
        <v>15418</v>
      </c>
      <c r="F23" s="293">
        <v>13875</v>
      </c>
      <c r="G23" s="293">
        <v>11562</v>
      </c>
      <c r="H23" s="293">
        <v>11124</v>
      </c>
      <c r="I23" s="293">
        <v>9524</v>
      </c>
      <c r="J23" s="293">
        <v>10324</v>
      </c>
      <c r="K23" s="293">
        <v>9634</v>
      </c>
      <c r="L23" s="293">
        <v>10405</v>
      </c>
      <c r="M23" s="293">
        <v>10405</v>
      </c>
      <c r="N23" s="286">
        <f>SUM(B23:M23)</f>
        <v>145740</v>
      </c>
      <c r="O23" s="313">
        <f t="shared" si="2"/>
        <v>12145</v>
      </c>
    </row>
    <row r="24" spans="1:15">
      <c r="A24" s="171" t="s">
        <v>253</v>
      </c>
      <c r="B24" s="293">
        <v>10405</v>
      </c>
      <c r="C24" s="293">
        <v>10019</v>
      </c>
      <c r="D24" s="293">
        <v>10790</v>
      </c>
      <c r="E24" s="293">
        <v>8477</v>
      </c>
      <c r="F24" s="293">
        <v>10790</v>
      </c>
      <c r="G24" s="293">
        <v>8477</v>
      </c>
      <c r="H24" s="293">
        <v>11873</v>
      </c>
      <c r="I24" s="293">
        <v>11124</v>
      </c>
      <c r="J24" s="293">
        <v>12324</v>
      </c>
      <c r="K24" s="293">
        <v>11124</v>
      </c>
      <c r="L24" s="293">
        <v>8911</v>
      </c>
      <c r="M24" s="293">
        <v>8862</v>
      </c>
      <c r="N24" s="286">
        <f>SUM(B24:M24)</f>
        <v>123176</v>
      </c>
      <c r="O24" s="313">
        <f t="shared" si="2"/>
        <v>10264.666666666666</v>
      </c>
    </row>
    <row r="25" spans="1:15">
      <c r="A25" s="171" t="s">
        <v>244</v>
      </c>
      <c r="B25" s="310">
        <v>9248</v>
      </c>
      <c r="C25" s="310">
        <v>8857</v>
      </c>
      <c r="D25" s="310">
        <v>9243</v>
      </c>
      <c r="E25" s="310">
        <v>8472</v>
      </c>
      <c r="F25" s="310">
        <v>8086</v>
      </c>
      <c r="G25" s="310">
        <v>8134</v>
      </c>
      <c r="H25" s="310">
        <v>9924</v>
      </c>
      <c r="I25" s="310">
        <v>9524</v>
      </c>
      <c r="J25" s="310">
        <v>9524</v>
      </c>
      <c r="K25" s="310">
        <v>9124</v>
      </c>
      <c r="L25" s="310">
        <v>10841</v>
      </c>
      <c r="M25" s="310">
        <v>7706</v>
      </c>
      <c r="N25" s="286">
        <f t="shared" ref="N25:N31" si="3">SUM(B25:M25)</f>
        <v>108683</v>
      </c>
      <c r="O25" s="313">
        <f t="shared" si="2"/>
        <v>9056.9166666666661</v>
      </c>
    </row>
    <row r="26" spans="1:15">
      <c r="A26" s="171" t="s">
        <v>245</v>
      </c>
      <c r="B26" s="310">
        <v>6934</v>
      </c>
      <c r="C26" s="310">
        <v>6934</v>
      </c>
      <c r="D26" s="310">
        <v>6549</v>
      </c>
      <c r="E26" s="310">
        <v>6163</v>
      </c>
      <c r="F26" s="310">
        <v>6549</v>
      </c>
      <c r="G26" s="310">
        <v>6549</v>
      </c>
      <c r="H26" s="310">
        <v>8545</v>
      </c>
      <c r="I26" s="310">
        <v>7733</v>
      </c>
      <c r="J26" s="310">
        <v>7733</v>
      </c>
      <c r="K26" s="310">
        <v>7733</v>
      </c>
      <c r="L26" s="310">
        <v>6413</v>
      </c>
      <c r="M26" s="310">
        <v>5977</v>
      </c>
      <c r="N26" s="286">
        <f t="shared" si="3"/>
        <v>83812</v>
      </c>
      <c r="O26" s="313">
        <f t="shared" si="2"/>
        <v>6984.333333333333</v>
      </c>
    </row>
    <row r="27" spans="1:15">
      <c r="A27" s="171" t="s">
        <v>246</v>
      </c>
      <c r="B27" s="310">
        <v>6413</v>
      </c>
      <c r="C27" s="310">
        <v>6413</v>
      </c>
      <c r="D27" s="310">
        <v>6849</v>
      </c>
      <c r="E27" s="310">
        <v>5541</v>
      </c>
      <c r="F27" s="310">
        <v>6849</v>
      </c>
      <c r="G27" s="310">
        <v>5977</v>
      </c>
      <c r="H27" s="310">
        <v>7602</v>
      </c>
      <c r="I27" s="310">
        <v>7283</v>
      </c>
      <c r="J27" s="310">
        <v>9533</v>
      </c>
      <c r="K27" s="310">
        <v>8633</v>
      </c>
      <c r="L27" s="310">
        <v>7308</v>
      </c>
      <c r="M27" s="310">
        <v>7802</v>
      </c>
      <c r="N27" s="286">
        <f t="shared" si="3"/>
        <v>86203</v>
      </c>
      <c r="O27" s="313">
        <f t="shared" si="2"/>
        <v>7183.583333333333</v>
      </c>
    </row>
    <row r="28" spans="1:15">
      <c r="A28" s="171" t="s">
        <v>247</v>
      </c>
      <c r="B28" s="310">
        <v>8296</v>
      </c>
      <c r="C28" s="310">
        <v>7802</v>
      </c>
      <c r="D28" s="310">
        <v>7802</v>
      </c>
      <c r="E28" s="310">
        <v>7802</v>
      </c>
      <c r="F28" s="310">
        <v>7308</v>
      </c>
      <c r="G28" s="310">
        <v>7315</v>
      </c>
      <c r="H28" s="310">
        <v>8642</v>
      </c>
      <c r="I28" s="310">
        <v>8135</v>
      </c>
      <c r="J28" s="310">
        <v>9150</v>
      </c>
      <c r="K28" s="310">
        <v>9150</v>
      </c>
      <c r="L28" s="310">
        <v>7817</v>
      </c>
      <c r="M28" s="310">
        <v>6815</v>
      </c>
      <c r="N28" s="286">
        <f t="shared" si="3"/>
        <v>96034</v>
      </c>
      <c r="O28" s="313">
        <f t="shared" si="2"/>
        <v>8002.833333333333</v>
      </c>
    </row>
    <row r="29" spans="1:15">
      <c r="A29" s="171" t="s">
        <v>248</v>
      </c>
      <c r="B29" s="310">
        <v>7982</v>
      </c>
      <c r="C29" s="310">
        <v>6458</v>
      </c>
      <c r="D29" s="310">
        <v>6967</v>
      </c>
      <c r="E29" s="310">
        <v>5964</v>
      </c>
      <c r="F29" s="310">
        <v>5601</v>
      </c>
      <c r="G29" s="310">
        <v>6039</v>
      </c>
      <c r="H29" s="310">
        <v>7356</v>
      </c>
      <c r="I29" s="310">
        <v>8079</v>
      </c>
      <c r="J29" s="310">
        <v>8051</v>
      </c>
      <c r="K29" s="310">
        <v>6381</v>
      </c>
      <c r="L29" s="310">
        <v>5899</v>
      </c>
      <c r="M29" s="310">
        <v>5926</v>
      </c>
      <c r="N29" s="286">
        <f t="shared" si="3"/>
        <v>80703</v>
      </c>
      <c r="O29" s="313">
        <f t="shared" si="2"/>
        <v>6725.25</v>
      </c>
    </row>
    <row r="30" spans="1:15">
      <c r="A30" s="171" t="s">
        <v>254</v>
      </c>
      <c r="B30" s="286">
        <v>5899</v>
      </c>
      <c r="C30" s="286">
        <v>5899</v>
      </c>
      <c r="D30" s="286">
        <v>7220</v>
      </c>
      <c r="E30" s="286">
        <v>5468</v>
      </c>
      <c r="F30" s="286">
        <v>6292</v>
      </c>
      <c r="G30" s="286">
        <v>4934</v>
      </c>
      <c r="H30" s="286">
        <v>8581</v>
      </c>
      <c r="I30" s="286">
        <v>7260</v>
      </c>
      <c r="J30" s="286">
        <v>6944</v>
      </c>
      <c r="K30" s="286">
        <v>8701</v>
      </c>
      <c r="L30" s="286">
        <v>6642</v>
      </c>
      <c r="M30" s="286">
        <v>5299</v>
      </c>
      <c r="N30" s="286">
        <f t="shared" si="3"/>
        <v>79139</v>
      </c>
      <c r="O30" s="313">
        <f t="shared" si="2"/>
        <v>6594.916666666667</v>
      </c>
    </row>
    <row r="31" spans="1:15">
      <c r="A31" s="171" t="s">
        <v>255</v>
      </c>
      <c r="B31" s="286">
        <v>4934</v>
      </c>
      <c r="C31" s="286">
        <v>6051</v>
      </c>
      <c r="D31" s="286">
        <v>5299</v>
      </c>
      <c r="E31" s="286">
        <v>5686</v>
      </c>
      <c r="F31" s="286">
        <v>5663</v>
      </c>
      <c r="G31" s="286">
        <v>5339</v>
      </c>
      <c r="H31" s="286">
        <v>6172</v>
      </c>
      <c r="I31" s="286">
        <v>5791</v>
      </c>
      <c r="J31" s="286">
        <v>6172</v>
      </c>
      <c r="K31" s="286">
        <v>5791</v>
      </c>
      <c r="L31" s="286">
        <v>5385</v>
      </c>
      <c r="M31" s="286">
        <v>5675</v>
      </c>
      <c r="N31" s="286">
        <f t="shared" si="3"/>
        <v>67958</v>
      </c>
      <c r="O31" s="313">
        <f t="shared" si="2"/>
        <v>5663.166666666667</v>
      </c>
    </row>
    <row r="32" spans="1:15">
      <c r="A32" s="171" t="s">
        <v>438</v>
      </c>
      <c r="B32" s="286">
        <v>5686</v>
      </c>
      <c r="C32" s="286">
        <v>5299</v>
      </c>
      <c r="D32" s="286">
        <v>6051</v>
      </c>
      <c r="E32" s="286">
        <v>5299</v>
      </c>
      <c r="F32" s="286">
        <v>5426</v>
      </c>
      <c r="G32" s="286">
        <v>5438</v>
      </c>
      <c r="H32" s="286">
        <v>5894</v>
      </c>
      <c r="I32" s="286">
        <v>6778</v>
      </c>
      <c r="J32" s="286">
        <v>6766</v>
      </c>
      <c r="K32" s="286">
        <v>6366</v>
      </c>
      <c r="L32" s="286">
        <v>6222</v>
      </c>
      <c r="M32" s="286">
        <v>6211</v>
      </c>
      <c r="N32" s="286">
        <v>71436</v>
      </c>
      <c r="O32" s="313">
        <f>N32/12</f>
        <v>5953</v>
      </c>
    </row>
    <row r="33" spans="1:15">
      <c r="A33" s="171" t="s">
        <v>440</v>
      </c>
      <c r="B33" s="286">
        <v>5634</v>
      </c>
      <c r="C33" s="286">
        <v>4934</v>
      </c>
      <c r="D33" s="286">
        <v>5695</v>
      </c>
      <c r="E33" s="330">
        <v>5326</v>
      </c>
      <c r="F33" s="286">
        <v>5326</v>
      </c>
      <c r="G33" s="286">
        <v>4934</v>
      </c>
      <c r="H33" s="286">
        <v>5630</v>
      </c>
      <c r="I33" s="286">
        <v>6479</v>
      </c>
      <c r="J33" s="286">
        <v>5265</v>
      </c>
      <c r="K33" s="286">
        <v>6079</v>
      </c>
      <c r="L33" s="286">
        <v>4934</v>
      </c>
      <c r="M33" s="286"/>
      <c r="N33" s="286">
        <f>SUM(B33:M33)</f>
        <v>60236</v>
      </c>
      <c r="O33" s="313"/>
    </row>
    <row r="34" spans="1:15">
      <c r="A34" s="319"/>
      <c r="B34" s="320"/>
      <c r="C34" s="320"/>
      <c r="D34" s="320" t="s">
        <v>499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5">
      <c r="M35" s="319" t="s">
        <v>256</v>
      </c>
      <c r="N35" s="322">
        <f>SUM(N21:N34)</f>
        <v>6043948</v>
      </c>
    </row>
    <row r="36" spans="1:15">
      <c r="M36" s="319"/>
      <c r="N36" s="322"/>
    </row>
  </sheetData>
  <mergeCells count="2">
    <mergeCell ref="A1:M1"/>
    <mergeCell ref="A18:M18"/>
  </mergeCells>
  <phoneticPr fontId="1" type="noConversion"/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8" sqref="L18"/>
    </sheetView>
  </sheetViews>
  <sheetFormatPr defaultRowHeight="16.5"/>
  <cols>
    <col min="1" max="1" width="6.375" customWidth="1"/>
    <col min="2" max="2" width="9.5" customWidth="1"/>
    <col min="14" max="14" width="3.375" customWidth="1"/>
  </cols>
  <sheetData>
    <row r="1" spans="1:17" ht="21">
      <c r="A1" s="375" t="s">
        <v>257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7">
      <c r="A2" s="171"/>
      <c r="B2" s="171" t="s">
        <v>233</v>
      </c>
      <c r="C2" s="171" t="s">
        <v>234</v>
      </c>
      <c r="D2" s="171" t="s">
        <v>235</v>
      </c>
      <c r="E2" s="171" t="s">
        <v>236</v>
      </c>
      <c r="F2" s="171" t="s">
        <v>237</v>
      </c>
      <c r="G2" s="171" t="s">
        <v>238</v>
      </c>
      <c r="H2" s="171" t="s">
        <v>239</v>
      </c>
      <c r="I2" s="171" t="s">
        <v>240</v>
      </c>
      <c r="J2" s="171" t="s">
        <v>241</v>
      </c>
      <c r="K2" s="171" t="s">
        <v>242</v>
      </c>
      <c r="L2" s="171" t="s">
        <v>243</v>
      </c>
      <c r="M2" s="171" t="s">
        <v>159</v>
      </c>
    </row>
    <row r="3" spans="1:17" ht="19.5">
      <c r="A3" s="171" t="s">
        <v>249</v>
      </c>
      <c r="B3" s="163">
        <v>208</v>
      </c>
      <c r="C3" s="163">
        <v>212</v>
      </c>
      <c r="D3" s="163">
        <v>206</v>
      </c>
      <c r="E3" s="163">
        <v>217</v>
      </c>
      <c r="F3" s="163">
        <v>529</v>
      </c>
      <c r="G3" s="163">
        <v>484</v>
      </c>
      <c r="H3" s="327">
        <v>617</v>
      </c>
      <c r="I3" s="163">
        <v>280</v>
      </c>
      <c r="J3" s="163">
        <v>369</v>
      </c>
      <c r="K3" s="169">
        <v>537</v>
      </c>
      <c r="L3" s="169">
        <v>521</v>
      </c>
      <c r="M3" s="169">
        <v>385</v>
      </c>
    </row>
    <row r="4" spans="1:17" ht="19.5">
      <c r="A4" s="171" t="s">
        <v>250</v>
      </c>
      <c r="B4" s="163">
        <v>240</v>
      </c>
      <c r="C4" s="163">
        <v>216</v>
      </c>
      <c r="D4" s="163">
        <v>259</v>
      </c>
      <c r="E4" s="163">
        <v>166</v>
      </c>
      <c r="F4" s="163">
        <v>465</v>
      </c>
      <c r="G4" s="327">
        <v>680</v>
      </c>
      <c r="H4" s="327">
        <v>609</v>
      </c>
      <c r="I4" s="163">
        <v>259</v>
      </c>
      <c r="J4" s="163">
        <v>180</v>
      </c>
      <c r="K4" s="164">
        <v>513</v>
      </c>
      <c r="L4" s="164">
        <v>496</v>
      </c>
      <c r="M4" s="164">
        <v>246</v>
      </c>
    </row>
    <row r="5" spans="1:17" ht="19.5">
      <c r="A5" s="171" t="s">
        <v>251</v>
      </c>
      <c r="B5" s="164">
        <v>244</v>
      </c>
      <c r="C5" s="164">
        <v>243</v>
      </c>
      <c r="D5" s="164">
        <v>243</v>
      </c>
      <c r="E5" s="164">
        <v>224</v>
      </c>
      <c r="F5" s="164">
        <v>276</v>
      </c>
      <c r="G5" s="164">
        <v>339</v>
      </c>
      <c r="H5" s="168">
        <v>355</v>
      </c>
      <c r="I5" s="168">
        <v>192</v>
      </c>
      <c r="J5" s="168">
        <v>55</v>
      </c>
      <c r="K5" s="168">
        <v>265</v>
      </c>
      <c r="L5" s="168">
        <v>266</v>
      </c>
      <c r="M5" s="168">
        <v>292</v>
      </c>
    </row>
    <row r="6" spans="1:17" ht="19.5">
      <c r="A6" s="171" t="s">
        <v>252</v>
      </c>
      <c r="B6" s="162">
        <v>225</v>
      </c>
      <c r="C6" s="162">
        <v>280</v>
      </c>
      <c r="D6" s="162">
        <v>269</v>
      </c>
      <c r="E6" s="162">
        <v>305</v>
      </c>
      <c r="F6" s="162">
        <v>297</v>
      </c>
      <c r="G6" s="162">
        <v>315</v>
      </c>
      <c r="H6" s="162">
        <v>341</v>
      </c>
      <c r="I6" s="162">
        <v>260</v>
      </c>
      <c r="J6" s="162">
        <v>160</v>
      </c>
      <c r="K6" s="162">
        <v>441</v>
      </c>
      <c r="L6" s="162">
        <v>376</v>
      </c>
      <c r="M6" s="162">
        <v>317</v>
      </c>
    </row>
    <row r="7" spans="1:17" ht="19.5">
      <c r="A7" s="171" t="s">
        <v>253</v>
      </c>
      <c r="B7" s="165">
        <v>346</v>
      </c>
      <c r="C7" s="162">
        <v>314</v>
      </c>
      <c r="D7" s="162">
        <v>265</v>
      </c>
      <c r="E7" s="162">
        <v>331</v>
      </c>
      <c r="F7" s="162">
        <v>339</v>
      </c>
      <c r="G7" s="166">
        <v>410</v>
      </c>
      <c r="H7" s="166">
        <v>430</v>
      </c>
      <c r="I7" s="166">
        <v>210</v>
      </c>
      <c r="J7" s="166">
        <v>177</v>
      </c>
      <c r="K7" s="162">
        <v>416</v>
      </c>
      <c r="L7" s="162">
        <v>376</v>
      </c>
      <c r="M7" s="162">
        <v>346</v>
      </c>
    </row>
    <row r="8" spans="1:17" ht="19.5">
      <c r="A8" s="171" t="s">
        <v>244</v>
      </c>
      <c r="B8" s="162">
        <v>363</v>
      </c>
      <c r="C8" s="162">
        <v>393</v>
      </c>
      <c r="D8" s="162">
        <v>392</v>
      </c>
      <c r="E8" s="162">
        <v>405</v>
      </c>
      <c r="F8" s="162">
        <v>518</v>
      </c>
      <c r="G8" s="162">
        <v>522</v>
      </c>
      <c r="H8" s="166">
        <v>522</v>
      </c>
      <c r="I8" s="166">
        <v>191</v>
      </c>
      <c r="J8" s="166">
        <v>223</v>
      </c>
      <c r="K8" s="170">
        <v>473</v>
      </c>
      <c r="L8" s="328">
        <v>671</v>
      </c>
      <c r="M8" s="162">
        <v>454</v>
      </c>
    </row>
    <row r="9" spans="1:17" ht="19.5">
      <c r="A9" s="171" t="s">
        <v>245</v>
      </c>
      <c r="B9" s="166">
        <v>418</v>
      </c>
      <c r="C9" s="166">
        <v>414</v>
      </c>
      <c r="D9" s="166">
        <v>396</v>
      </c>
      <c r="E9" s="166">
        <v>422</v>
      </c>
      <c r="F9" s="162">
        <v>498</v>
      </c>
      <c r="G9" s="287">
        <v>682</v>
      </c>
      <c r="H9" s="287">
        <v>682</v>
      </c>
      <c r="I9" s="162">
        <v>275</v>
      </c>
      <c r="J9" s="162">
        <v>230</v>
      </c>
      <c r="K9" s="287">
        <v>700</v>
      </c>
      <c r="L9" s="162">
        <v>448</v>
      </c>
      <c r="M9" s="162">
        <v>429</v>
      </c>
    </row>
    <row r="10" spans="1:17" ht="19.5">
      <c r="A10" s="171" t="s">
        <v>246</v>
      </c>
      <c r="B10" s="162">
        <v>426</v>
      </c>
      <c r="C10" s="162">
        <v>418</v>
      </c>
      <c r="D10" s="162">
        <v>370</v>
      </c>
      <c r="E10" s="162">
        <v>405</v>
      </c>
      <c r="F10" s="162">
        <v>422</v>
      </c>
      <c r="G10" s="287">
        <v>666</v>
      </c>
      <c r="H10" s="287">
        <v>799</v>
      </c>
      <c r="I10" s="162">
        <v>372</v>
      </c>
      <c r="J10" s="162">
        <v>249</v>
      </c>
      <c r="K10" s="287">
        <v>744</v>
      </c>
      <c r="L10" s="162">
        <v>564</v>
      </c>
      <c r="M10" s="162">
        <v>421</v>
      </c>
    </row>
    <row r="11" spans="1:17" ht="19.5">
      <c r="A11" s="171" t="s">
        <v>247</v>
      </c>
      <c r="B11" s="162">
        <v>463</v>
      </c>
      <c r="C11" s="162">
        <v>420</v>
      </c>
      <c r="D11" s="162">
        <v>428</v>
      </c>
      <c r="E11" s="162">
        <v>439</v>
      </c>
      <c r="F11" s="162">
        <v>449</v>
      </c>
      <c r="G11" s="287">
        <v>650</v>
      </c>
      <c r="H11" s="287">
        <v>731</v>
      </c>
      <c r="I11" s="162">
        <v>392</v>
      </c>
      <c r="J11" s="162">
        <v>338</v>
      </c>
      <c r="K11" s="287">
        <v>953</v>
      </c>
      <c r="L11" s="287">
        <v>634</v>
      </c>
      <c r="M11" s="162">
        <v>430</v>
      </c>
    </row>
    <row r="12" spans="1:17" ht="19.5">
      <c r="A12" s="171" t="s">
        <v>248</v>
      </c>
      <c r="B12" s="167">
        <v>433</v>
      </c>
      <c r="C12" s="167">
        <v>442</v>
      </c>
      <c r="D12" s="167">
        <v>174</v>
      </c>
      <c r="E12" s="167">
        <v>445</v>
      </c>
      <c r="F12" s="167">
        <v>452</v>
      </c>
      <c r="G12" s="288">
        <v>756</v>
      </c>
      <c r="H12" s="288">
        <v>870</v>
      </c>
      <c r="I12" s="288">
        <v>721</v>
      </c>
      <c r="J12" s="167">
        <v>259</v>
      </c>
      <c r="K12" s="288">
        <v>705</v>
      </c>
      <c r="L12" s="288">
        <v>726</v>
      </c>
      <c r="M12" s="167">
        <v>520</v>
      </c>
    </row>
    <row r="13" spans="1:17" ht="19.5">
      <c r="A13" s="171" t="s">
        <v>254</v>
      </c>
      <c r="B13" s="168">
        <v>451</v>
      </c>
      <c r="C13" s="168">
        <v>418</v>
      </c>
      <c r="D13" s="168">
        <v>299</v>
      </c>
      <c r="E13" s="168">
        <v>443</v>
      </c>
      <c r="F13" s="168">
        <v>585</v>
      </c>
      <c r="G13" s="289">
        <v>816</v>
      </c>
      <c r="H13" s="289">
        <v>978</v>
      </c>
      <c r="I13" s="168">
        <v>577</v>
      </c>
      <c r="J13" s="168">
        <v>341</v>
      </c>
      <c r="K13" s="289">
        <v>784</v>
      </c>
      <c r="L13" s="289">
        <v>836</v>
      </c>
      <c r="M13" s="168">
        <v>485</v>
      </c>
    </row>
    <row r="14" spans="1:17" ht="19.5">
      <c r="A14" s="171" t="s">
        <v>255</v>
      </c>
      <c r="B14" s="168">
        <v>435</v>
      </c>
      <c r="C14" s="168">
        <v>407</v>
      </c>
      <c r="D14" s="168">
        <v>411</v>
      </c>
      <c r="E14" s="168">
        <v>451</v>
      </c>
      <c r="F14" s="168">
        <v>531</v>
      </c>
      <c r="G14" s="289">
        <v>719</v>
      </c>
      <c r="H14" s="289">
        <v>829</v>
      </c>
      <c r="I14" s="168">
        <v>419</v>
      </c>
      <c r="J14" s="168">
        <v>375</v>
      </c>
      <c r="K14" s="289">
        <v>1017</v>
      </c>
      <c r="L14" s="289">
        <v>933</v>
      </c>
      <c r="M14" s="168">
        <v>482</v>
      </c>
      <c r="O14" s="347" t="s">
        <v>486</v>
      </c>
      <c r="P14" s="347"/>
      <c r="Q14" s="347"/>
    </row>
    <row r="15" spans="1:17" ht="19.5">
      <c r="A15" s="171" t="s">
        <v>438</v>
      </c>
      <c r="B15" s="168">
        <v>496</v>
      </c>
      <c r="C15" s="168">
        <v>437</v>
      </c>
      <c r="D15" s="168">
        <v>421</v>
      </c>
      <c r="E15" s="168">
        <v>493</v>
      </c>
      <c r="F15" s="168">
        <v>550</v>
      </c>
      <c r="G15" s="289">
        <v>1013</v>
      </c>
      <c r="H15" s="289">
        <v>1001</v>
      </c>
      <c r="I15" s="168">
        <v>434</v>
      </c>
      <c r="J15" s="168">
        <v>358</v>
      </c>
      <c r="K15" s="289">
        <v>891</v>
      </c>
      <c r="L15" s="325">
        <v>528</v>
      </c>
      <c r="M15" s="168">
        <v>520</v>
      </c>
      <c r="O15" s="347" t="s">
        <v>439</v>
      </c>
      <c r="P15" s="347"/>
      <c r="Q15" s="347"/>
    </row>
    <row r="16" spans="1:17" ht="19.5">
      <c r="A16" s="171" t="s">
        <v>440</v>
      </c>
      <c r="B16" s="325">
        <v>514</v>
      </c>
      <c r="C16" s="325">
        <v>495</v>
      </c>
      <c r="D16" s="325">
        <v>483</v>
      </c>
      <c r="E16" s="325">
        <v>519</v>
      </c>
      <c r="F16" s="325">
        <v>727</v>
      </c>
      <c r="G16" s="289">
        <v>793</v>
      </c>
      <c r="H16" s="289">
        <v>948</v>
      </c>
      <c r="I16" s="325">
        <v>507</v>
      </c>
      <c r="J16" s="325">
        <v>339</v>
      </c>
      <c r="K16" s="289">
        <v>852</v>
      </c>
      <c r="L16" s="289">
        <v>764</v>
      </c>
      <c r="M16" s="325"/>
      <c r="O16" s="347"/>
      <c r="P16" s="347"/>
      <c r="Q16" s="347"/>
    </row>
    <row r="17" spans="1:13">
      <c r="A17" s="17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17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>
      <c r="A19" s="17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>
      <c r="A20" s="17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>
      <c r="A21" s="17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17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17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">
    <mergeCell ref="A1:M1"/>
  </mergeCells>
  <phoneticPr fontId="1" type="noConversion"/>
  <pageMargins left="1.2204724409448819" right="0.23622047244094491" top="0.35433070866141736" bottom="0.35433070866141736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workbookViewId="0">
      <pane xSplit="1" ySplit="1" topLeftCell="B152" activePane="bottomRight" state="frozen"/>
      <selection pane="topRight" activeCell="B1" sqref="B1"/>
      <selection pane="bottomLeft" activeCell="A2" sqref="A2"/>
      <selection pane="bottomRight" activeCell="L167" sqref="L167"/>
    </sheetView>
  </sheetViews>
  <sheetFormatPr defaultRowHeight="16.5"/>
  <cols>
    <col min="1" max="2" width="4.625" customWidth="1"/>
    <col min="3" max="3" width="8.875" style="77" customWidth="1"/>
    <col min="4" max="4" width="9.375" style="175" customWidth="1"/>
    <col min="5" max="5" width="11.125" customWidth="1"/>
    <col min="7" max="7" width="10" bestFit="1" customWidth="1"/>
    <col min="8" max="8" width="11.625" customWidth="1"/>
    <col min="9" max="9" width="13.25" customWidth="1"/>
  </cols>
  <sheetData>
    <row r="1" spans="1:10" ht="47.25">
      <c r="A1" s="27" t="s">
        <v>45</v>
      </c>
      <c r="B1" s="27" t="s">
        <v>46</v>
      </c>
      <c r="C1" s="27" t="s">
        <v>259</v>
      </c>
      <c r="D1" s="27" t="s">
        <v>260</v>
      </c>
      <c r="E1" s="27" t="s">
        <v>94</v>
      </c>
      <c r="F1" s="27" t="s">
        <v>222</v>
      </c>
      <c r="G1" s="27" t="s">
        <v>223</v>
      </c>
      <c r="H1" s="27" t="s">
        <v>202</v>
      </c>
      <c r="I1" s="27" t="s">
        <v>220</v>
      </c>
      <c r="J1" s="161" t="s">
        <v>283</v>
      </c>
    </row>
    <row r="2" spans="1:10">
      <c r="A2" s="143">
        <v>95</v>
      </c>
      <c r="B2" s="144" t="s">
        <v>91</v>
      </c>
      <c r="C2" s="176">
        <v>487</v>
      </c>
      <c r="D2" s="144" t="s">
        <v>339</v>
      </c>
      <c r="E2" s="92">
        <v>68960</v>
      </c>
      <c r="F2" s="177"/>
      <c r="G2" s="177"/>
      <c r="H2" s="137">
        <v>198842</v>
      </c>
      <c r="I2" s="177"/>
      <c r="J2" s="119"/>
    </row>
    <row r="3" spans="1:10">
      <c r="A3" s="143">
        <v>95</v>
      </c>
      <c r="B3" s="144" t="s">
        <v>92</v>
      </c>
      <c r="C3" s="176">
        <v>487</v>
      </c>
      <c r="D3" s="144" t="s">
        <v>340</v>
      </c>
      <c r="E3" s="92">
        <v>42880</v>
      </c>
      <c r="F3" s="177"/>
      <c r="G3" s="177"/>
      <c r="H3" s="137">
        <v>155797</v>
      </c>
      <c r="I3" s="177"/>
      <c r="J3" s="119"/>
    </row>
    <row r="4" spans="1:10">
      <c r="A4" s="143">
        <v>95</v>
      </c>
      <c r="B4" s="144" t="s">
        <v>53</v>
      </c>
      <c r="C4" s="176">
        <v>487</v>
      </c>
      <c r="D4" s="144" t="s">
        <v>341</v>
      </c>
      <c r="E4" s="92">
        <v>47680</v>
      </c>
      <c r="F4" s="177"/>
      <c r="G4" s="177"/>
      <c r="H4" s="137">
        <v>157658</v>
      </c>
      <c r="I4" s="177"/>
      <c r="J4" s="119"/>
    </row>
    <row r="5" spans="1:10">
      <c r="A5" s="143">
        <v>95</v>
      </c>
      <c r="B5" s="144" t="s">
        <v>54</v>
      </c>
      <c r="C5" s="176">
        <v>487</v>
      </c>
      <c r="D5" s="144" t="s">
        <v>342</v>
      </c>
      <c r="E5" s="92">
        <v>66400</v>
      </c>
      <c r="F5" s="177"/>
      <c r="G5" s="177"/>
      <c r="H5" s="137">
        <v>193929</v>
      </c>
      <c r="I5" s="177"/>
      <c r="J5" s="119"/>
    </row>
    <row r="6" spans="1:10">
      <c r="A6" s="143">
        <v>95</v>
      </c>
      <c r="B6" s="144" t="s">
        <v>55</v>
      </c>
      <c r="C6" s="176">
        <v>487</v>
      </c>
      <c r="D6" s="144" t="s">
        <v>343</v>
      </c>
      <c r="E6" s="178">
        <v>75360</v>
      </c>
      <c r="F6" s="177"/>
      <c r="G6" s="177"/>
      <c r="H6" s="137">
        <v>222708</v>
      </c>
      <c r="I6" s="177"/>
      <c r="J6" s="119"/>
    </row>
    <row r="7" spans="1:10" ht="17.25" thickBot="1">
      <c r="A7" s="145">
        <v>95</v>
      </c>
      <c r="B7" s="144" t="s">
        <v>56</v>
      </c>
      <c r="C7" s="176">
        <v>487</v>
      </c>
      <c r="D7" s="144" t="s">
        <v>344</v>
      </c>
      <c r="E7" s="92">
        <v>112960</v>
      </c>
      <c r="F7" s="177"/>
      <c r="G7" s="177"/>
      <c r="H7" s="137">
        <v>293050</v>
      </c>
      <c r="I7" s="177"/>
      <c r="J7" s="119"/>
    </row>
    <row r="8" spans="1:10">
      <c r="A8" s="147">
        <v>95</v>
      </c>
      <c r="B8" s="148" t="s">
        <v>57</v>
      </c>
      <c r="C8" s="182">
        <v>487</v>
      </c>
      <c r="D8" s="148" t="s">
        <v>345</v>
      </c>
      <c r="E8" s="183">
        <v>132320</v>
      </c>
      <c r="F8" s="184"/>
      <c r="G8" s="184"/>
      <c r="H8" s="139">
        <v>422841</v>
      </c>
      <c r="I8" s="184"/>
      <c r="J8" s="119"/>
    </row>
    <row r="9" spans="1:10">
      <c r="A9" s="143">
        <v>95</v>
      </c>
      <c r="B9" s="144" t="s">
        <v>58</v>
      </c>
      <c r="C9" s="176">
        <v>487</v>
      </c>
      <c r="D9" s="144" t="s">
        <v>346</v>
      </c>
      <c r="E9" s="178">
        <v>32800</v>
      </c>
      <c r="F9" s="177"/>
      <c r="G9" s="177"/>
      <c r="H9" s="137">
        <v>176753</v>
      </c>
      <c r="I9" s="177"/>
      <c r="J9" s="119"/>
    </row>
    <row r="10" spans="1:10">
      <c r="A10" s="143">
        <v>95</v>
      </c>
      <c r="B10" s="144" t="s">
        <v>59</v>
      </c>
      <c r="C10" s="176">
        <v>487</v>
      </c>
      <c r="D10" s="144" t="s">
        <v>347</v>
      </c>
      <c r="E10" s="178">
        <v>36960</v>
      </c>
      <c r="F10" s="177"/>
      <c r="G10" s="177"/>
      <c r="H10" s="137">
        <v>186371</v>
      </c>
      <c r="I10" s="177"/>
      <c r="J10" s="119"/>
    </row>
    <row r="11" spans="1:10">
      <c r="A11" s="143">
        <v>95</v>
      </c>
      <c r="B11" s="144" t="s">
        <v>60</v>
      </c>
      <c r="C11" s="176">
        <v>487</v>
      </c>
      <c r="D11" s="144" t="s">
        <v>348</v>
      </c>
      <c r="E11" s="178">
        <v>108480</v>
      </c>
      <c r="F11" s="177"/>
      <c r="G11" s="177"/>
      <c r="H11" s="137">
        <v>356241</v>
      </c>
      <c r="I11" s="177"/>
      <c r="J11" s="119"/>
    </row>
    <row r="12" spans="1:10">
      <c r="A12" s="143">
        <v>95</v>
      </c>
      <c r="B12" s="144" t="s">
        <v>61</v>
      </c>
      <c r="C12" s="176">
        <v>487</v>
      </c>
      <c r="D12" s="144" t="s">
        <v>349</v>
      </c>
      <c r="E12" s="178">
        <v>91360</v>
      </c>
      <c r="F12" s="177"/>
      <c r="G12" s="177"/>
      <c r="H12" s="137">
        <v>264654</v>
      </c>
      <c r="I12" s="177"/>
      <c r="J12" s="119"/>
    </row>
    <row r="13" spans="1:10" ht="17.25" thickBot="1">
      <c r="A13" s="145">
        <v>95</v>
      </c>
      <c r="B13" s="146" t="s">
        <v>62</v>
      </c>
      <c r="C13" s="179">
        <v>487</v>
      </c>
      <c r="D13" s="146" t="s">
        <v>350</v>
      </c>
      <c r="E13" s="185">
        <v>76800</v>
      </c>
      <c r="F13" s="181"/>
      <c r="G13" s="181"/>
      <c r="H13" s="138">
        <v>228658</v>
      </c>
      <c r="I13" s="181"/>
      <c r="J13" s="291"/>
    </row>
    <row r="14" spans="1:10">
      <c r="A14" s="147">
        <v>96</v>
      </c>
      <c r="B14" s="148" t="s">
        <v>63</v>
      </c>
      <c r="C14" s="182">
        <v>487</v>
      </c>
      <c r="D14" s="148" t="s">
        <v>351</v>
      </c>
      <c r="E14" s="186">
        <v>70080</v>
      </c>
      <c r="F14" s="184"/>
      <c r="G14" s="184"/>
      <c r="H14" s="139">
        <v>217746</v>
      </c>
      <c r="I14" s="184"/>
      <c r="J14" s="119"/>
    </row>
    <row r="15" spans="1:10">
      <c r="A15" s="143">
        <v>96</v>
      </c>
      <c r="B15" s="144" t="s">
        <v>64</v>
      </c>
      <c r="C15" s="176">
        <v>487</v>
      </c>
      <c r="D15" s="144" t="s">
        <v>352</v>
      </c>
      <c r="E15" s="178">
        <v>48320</v>
      </c>
      <c r="F15" s="177"/>
      <c r="G15" s="177"/>
      <c r="H15" s="137">
        <v>174041</v>
      </c>
      <c r="I15" s="177"/>
      <c r="J15" s="119"/>
    </row>
    <row r="16" spans="1:10">
      <c r="A16" s="143">
        <v>96</v>
      </c>
      <c r="B16" s="144" t="s">
        <v>53</v>
      </c>
      <c r="C16" s="176">
        <v>487</v>
      </c>
      <c r="D16" s="144" t="s">
        <v>354</v>
      </c>
      <c r="E16" s="178">
        <v>34720</v>
      </c>
      <c r="F16" s="177"/>
      <c r="G16" s="177"/>
      <c r="H16" s="137">
        <v>143385</v>
      </c>
      <c r="I16" s="177"/>
      <c r="J16" s="119"/>
    </row>
    <row r="17" spans="1:10">
      <c r="A17" s="143">
        <v>96</v>
      </c>
      <c r="B17" s="144" t="s">
        <v>54</v>
      </c>
      <c r="C17" s="176">
        <v>487</v>
      </c>
      <c r="D17" s="144" t="s">
        <v>353</v>
      </c>
      <c r="E17" s="178">
        <v>60480</v>
      </c>
      <c r="F17" s="177"/>
      <c r="G17" s="177"/>
      <c r="H17" s="137">
        <v>199268</v>
      </c>
      <c r="I17" s="177"/>
      <c r="J17" s="119"/>
    </row>
    <row r="18" spans="1:10">
      <c r="A18" s="143">
        <v>96</v>
      </c>
      <c r="B18" s="144" t="s">
        <v>55</v>
      </c>
      <c r="C18" s="176">
        <v>487</v>
      </c>
      <c r="D18" s="144" t="s">
        <v>355</v>
      </c>
      <c r="E18" s="178">
        <v>85120</v>
      </c>
      <c r="F18" s="177"/>
      <c r="G18" s="177"/>
      <c r="H18" s="137">
        <v>239883</v>
      </c>
      <c r="I18" s="177"/>
      <c r="J18" s="119"/>
    </row>
    <row r="19" spans="1:10" ht="17.25" thickBot="1">
      <c r="A19" s="145">
        <v>96</v>
      </c>
      <c r="B19" s="144" t="s">
        <v>56</v>
      </c>
      <c r="C19" s="176">
        <v>487</v>
      </c>
      <c r="D19" s="144" t="s">
        <v>356</v>
      </c>
      <c r="E19" s="178">
        <v>142560</v>
      </c>
      <c r="F19" s="177"/>
      <c r="G19" s="177"/>
      <c r="H19" s="137">
        <v>449843</v>
      </c>
      <c r="I19" s="177"/>
      <c r="J19" s="119"/>
    </row>
    <row r="20" spans="1:10">
      <c r="A20" s="147">
        <v>96</v>
      </c>
      <c r="B20" s="148" t="s">
        <v>57</v>
      </c>
      <c r="C20" s="182">
        <v>487</v>
      </c>
      <c r="D20" s="148" t="s">
        <v>357</v>
      </c>
      <c r="E20" s="186">
        <v>115200</v>
      </c>
      <c r="F20" s="184"/>
      <c r="G20" s="184"/>
      <c r="H20" s="139">
        <v>411833</v>
      </c>
      <c r="I20" s="184"/>
      <c r="J20" s="119"/>
    </row>
    <row r="21" spans="1:10">
      <c r="A21" s="143">
        <v>96</v>
      </c>
      <c r="B21" s="144" t="s">
        <v>58</v>
      </c>
      <c r="C21" s="176">
        <v>487</v>
      </c>
      <c r="D21" s="144" t="s">
        <v>354</v>
      </c>
      <c r="E21" s="178">
        <v>48000</v>
      </c>
      <c r="F21" s="177"/>
      <c r="G21" s="177"/>
      <c r="H21" s="137">
        <v>201687</v>
      </c>
      <c r="I21" s="177"/>
      <c r="J21" s="119"/>
    </row>
    <row r="22" spans="1:10">
      <c r="A22" s="143">
        <v>96</v>
      </c>
      <c r="B22" s="144" t="s">
        <v>59</v>
      </c>
      <c r="C22" s="176">
        <v>487</v>
      </c>
      <c r="D22" s="144" t="s">
        <v>358</v>
      </c>
      <c r="E22" s="178">
        <v>41920</v>
      </c>
      <c r="F22" s="177"/>
      <c r="G22" s="177"/>
      <c r="H22" s="137">
        <v>192296</v>
      </c>
      <c r="I22" s="177"/>
      <c r="J22" s="119"/>
    </row>
    <row r="23" spans="1:10">
      <c r="A23" s="143">
        <v>96</v>
      </c>
      <c r="B23" s="144" t="s">
        <v>60</v>
      </c>
      <c r="C23" s="176">
        <v>487</v>
      </c>
      <c r="D23" s="144" t="s">
        <v>359</v>
      </c>
      <c r="E23" s="178">
        <v>77920</v>
      </c>
      <c r="F23" s="177"/>
      <c r="G23" s="177"/>
      <c r="H23" s="137">
        <v>273383</v>
      </c>
      <c r="I23" s="177"/>
      <c r="J23" s="119"/>
    </row>
    <row r="24" spans="1:10">
      <c r="A24" s="143">
        <v>96</v>
      </c>
      <c r="B24" s="144" t="s">
        <v>65</v>
      </c>
      <c r="C24" s="176">
        <v>487</v>
      </c>
      <c r="D24" s="144" t="s">
        <v>360</v>
      </c>
      <c r="E24" s="178">
        <v>110560</v>
      </c>
      <c r="F24" s="177"/>
      <c r="G24" s="177"/>
      <c r="H24" s="137">
        <v>289752</v>
      </c>
      <c r="I24" s="177"/>
      <c r="J24" s="119"/>
    </row>
    <row r="25" spans="1:10" ht="17.25" thickBot="1">
      <c r="A25" s="145">
        <v>96</v>
      </c>
      <c r="B25" s="146" t="s">
        <v>66</v>
      </c>
      <c r="C25" s="179">
        <v>487</v>
      </c>
      <c r="D25" s="146" t="s">
        <v>361</v>
      </c>
      <c r="E25" s="185">
        <v>68480</v>
      </c>
      <c r="F25" s="181"/>
      <c r="G25" s="181"/>
      <c r="H25" s="138">
        <v>211507</v>
      </c>
      <c r="I25" s="181"/>
      <c r="J25" s="291"/>
    </row>
    <row r="26" spans="1:10">
      <c r="A26" s="147">
        <v>97</v>
      </c>
      <c r="B26" s="148" t="s">
        <v>63</v>
      </c>
      <c r="C26" s="182">
        <v>487</v>
      </c>
      <c r="D26" s="148" t="s">
        <v>270</v>
      </c>
      <c r="E26" s="186">
        <v>46720</v>
      </c>
      <c r="F26" s="184"/>
      <c r="G26" s="184"/>
      <c r="H26" s="139">
        <v>217574</v>
      </c>
      <c r="I26" s="184">
        <v>46855</v>
      </c>
      <c r="J26" s="119"/>
    </row>
    <row r="27" spans="1:10">
      <c r="A27" s="143">
        <v>97</v>
      </c>
      <c r="B27" s="144" t="s">
        <v>67</v>
      </c>
      <c r="C27" s="176">
        <v>487</v>
      </c>
      <c r="D27" s="144" t="s">
        <v>271</v>
      </c>
      <c r="E27" s="178">
        <v>23840</v>
      </c>
      <c r="F27" s="177"/>
      <c r="G27" s="177"/>
      <c r="H27" s="137">
        <v>155257</v>
      </c>
      <c r="I27" s="177">
        <v>25112</v>
      </c>
      <c r="J27" s="119"/>
    </row>
    <row r="28" spans="1:10">
      <c r="A28" s="143">
        <v>97</v>
      </c>
      <c r="B28" s="144" t="s">
        <v>53</v>
      </c>
      <c r="C28" s="176">
        <v>487</v>
      </c>
      <c r="D28" s="144" t="s">
        <v>272</v>
      </c>
      <c r="E28" s="92">
        <v>23840</v>
      </c>
      <c r="F28" s="177"/>
      <c r="G28" s="177"/>
      <c r="H28" s="137">
        <v>157139</v>
      </c>
      <c r="I28" s="177">
        <v>27153</v>
      </c>
      <c r="J28" s="119"/>
    </row>
    <row r="29" spans="1:10">
      <c r="A29" s="143">
        <v>97</v>
      </c>
      <c r="B29" s="144" t="s">
        <v>54</v>
      </c>
      <c r="C29" s="176">
        <v>487</v>
      </c>
      <c r="D29" s="144" t="s">
        <v>273</v>
      </c>
      <c r="E29" s="92">
        <v>39840</v>
      </c>
      <c r="F29" s="177"/>
      <c r="G29" s="177"/>
      <c r="H29" s="137">
        <v>195923</v>
      </c>
      <c r="I29" s="177">
        <v>38484</v>
      </c>
      <c r="J29" s="119"/>
    </row>
    <row r="30" spans="1:10">
      <c r="A30" s="143">
        <v>97</v>
      </c>
      <c r="B30" s="144" t="s">
        <v>55</v>
      </c>
      <c r="C30" s="176">
        <v>487</v>
      </c>
      <c r="D30" s="144" t="s">
        <v>274</v>
      </c>
      <c r="E30" s="92">
        <v>49600</v>
      </c>
      <c r="F30" s="177"/>
      <c r="G30" s="177"/>
      <c r="H30" s="137">
        <v>225622</v>
      </c>
      <c r="I30" s="177">
        <v>49917</v>
      </c>
      <c r="J30" s="119"/>
    </row>
    <row r="31" spans="1:10" ht="17.25" thickBot="1">
      <c r="A31" s="145">
        <v>97</v>
      </c>
      <c r="B31" s="144" t="s">
        <v>56</v>
      </c>
      <c r="C31" s="176">
        <v>487</v>
      </c>
      <c r="D31" s="144" t="s">
        <v>275</v>
      </c>
      <c r="E31" s="92">
        <v>48320</v>
      </c>
      <c r="F31" s="177"/>
      <c r="G31" s="177"/>
      <c r="H31" s="137">
        <v>224251</v>
      </c>
      <c r="I31" s="177">
        <v>50428</v>
      </c>
      <c r="J31" s="119"/>
    </row>
    <row r="32" spans="1:10">
      <c r="A32" s="147">
        <v>97</v>
      </c>
      <c r="B32" s="148" t="s">
        <v>57</v>
      </c>
      <c r="C32" s="182">
        <v>487</v>
      </c>
      <c r="D32" s="148" t="s">
        <v>276</v>
      </c>
      <c r="E32" s="183">
        <v>52000</v>
      </c>
      <c r="F32" s="184"/>
      <c r="G32" s="184"/>
      <c r="H32" s="139">
        <v>265287</v>
      </c>
      <c r="I32" s="184">
        <v>51062</v>
      </c>
      <c r="J32" s="119"/>
    </row>
    <row r="33" spans="1:10">
      <c r="A33" s="143">
        <v>97</v>
      </c>
      <c r="B33" s="149" t="s">
        <v>68</v>
      </c>
      <c r="C33" s="176">
        <v>487</v>
      </c>
      <c r="D33" s="149" t="s">
        <v>277</v>
      </c>
      <c r="E33" s="92">
        <v>25440</v>
      </c>
      <c r="F33" s="177"/>
      <c r="G33" s="177"/>
      <c r="H33" s="137">
        <v>206792</v>
      </c>
      <c r="I33" s="177">
        <v>26499</v>
      </c>
      <c r="J33" s="119"/>
    </row>
    <row r="34" spans="1:10">
      <c r="A34" s="143">
        <v>97</v>
      </c>
      <c r="B34" s="149" t="s">
        <v>69</v>
      </c>
      <c r="C34" s="176">
        <v>487</v>
      </c>
      <c r="D34" s="149" t="s">
        <v>278</v>
      </c>
      <c r="E34" s="92">
        <v>17920</v>
      </c>
      <c r="F34" s="177"/>
      <c r="G34" s="177"/>
      <c r="H34" s="137">
        <v>180726</v>
      </c>
      <c r="I34" s="177">
        <v>18957</v>
      </c>
      <c r="J34" s="119"/>
    </row>
    <row r="35" spans="1:10">
      <c r="A35" s="143">
        <v>97</v>
      </c>
      <c r="B35" s="149" t="s">
        <v>70</v>
      </c>
      <c r="C35" s="176">
        <v>200</v>
      </c>
      <c r="D35" s="149" t="s">
        <v>279</v>
      </c>
      <c r="E35" s="92">
        <v>3680</v>
      </c>
      <c r="F35" s="177"/>
      <c r="G35" s="177"/>
      <c r="H35" s="137">
        <v>108468</v>
      </c>
      <c r="I35" s="177">
        <v>5096</v>
      </c>
      <c r="J35" s="119"/>
    </row>
    <row r="36" spans="1:10">
      <c r="A36" s="143">
        <v>97</v>
      </c>
      <c r="B36" s="149" t="s">
        <v>88</v>
      </c>
      <c r="C36" s="176">
        <v>200</v>
      </c>
      <c r="D36" s="149" t="s">
        <v>266</v>
      </c>
      <c r="E36" s="92">
        <v>3200</v>
      </c>
      <c r="F36" s="177"/>
      <c r="G36" s="177"/>
      <c r="H36" s="137">
        <v>55645</v>
      </c>
      <c r="I36" s="177">
        <v>4586</v>
      </c>
      <c r="J36" s="119"/>
    </row>
    <row r="37" spans="1:10" ht="17.25" thickBot="1">
      <c r="A37" s="145">
        <v>97</v>
      </c>
      <c r="B37" s="150" t="s">
        <v>89</v>
      </c>
      <c r="C37" s="179">
        <v>20</v>
      </c>
      <c r="D37" s="150" t="s">
        <v>265</v>
      </c>
      <c r="E37" s="180">
        <v>2240</v>
      </c>
      <c r="F37" s="181"/>
      <c r="G37" s="181"/>
      <c r="H37" s="138">
        <v>43520</v>
      </c>
      <c r="I37" s="181">
        <v>2956</v>
      </c>
      <c r="J37" s="291"/>
    </row>
    <row r="38" spans="1:10">
      <c r="A38" s="147">
        <v>98</v>
      </c>
      <c r="B38" s="151" t="s">
        <v>91</v>
      </c>
      <c r="C38" s="182">
        <v>20</v>
      </c>
      <c r="D38" s="151" t="s">
        <v>267</v>
      </c>
      <c r="E38" s="183">
        <v>6080</v>
      </c>
      <c r="F38" s="184"/>
      <c r="G38" s="184"/>
      <c r="H38" s="139">
        <v>18117</v>
      </c>
      <c r="I38" s="184">
        <v>3873</v>
      </c>
      <c r="J38" s="119"/>
    </row>
    <row r="39" spans="1:10">
      <c r="A39" s="143">
        <v>98</v>
      </c>
      <c r="B39" s="149" t="s">
        <v>92</v>
      </c>
      <c r="C39" s="176">
        <v>20</v>
      </c>
      <c r="D39" s="149" t="s">
        <v>262</v>
      </c>
      <c r="E39" s="92">
        <v>4160</v>
      </c>
      <c r="F39" s="177"/>
      <c r="G39" s="177"/>
      <c r="H39" s="137">
        <v>13790</v>
      </c>
      <c r="I39" s="177">
        <v>2650</v>
      </c>
      <c r="J39" s="119"/>
    </row>
    <row r="40" spans="1:10">
      <c r="A40" s="143">
        <v>98</v>
      </c>
      <c r="B40" s="149" t="s">
        <v>95</v>
      </c>
      <c r="C40" s="176">
        <v>20</v>
      </c>
      <c r="D40" s="149" t="s">
        <v>267</v>
      </c>
      <c r="E40" s="92">
        <v>3360</v>
      </c>
      <c r="F40" s="177"/>
      <c r="G40" s="177"/>
      <c r="H40" s="137">
        <v>11562</v>
      </c>
      <c r="I40" s="177">
        <v>2140</v>
      </c>
      <c r="J40" s="119"/>
    </row>
    <row r="41" spans="1:10">
      <c r="A41" s="143">
        <v>98</v>
      </c>
      <c r="B41" s="149" t="s">
        <v>96</v>
      </c>
      <c r="C41" s="176">
        <v>20</v>
      </c>
      <c r="D41" s="149" t="s">
        <v>262</v>
      </c>
      <c r="E41" s="92">
        <v>4960</v>
      </c>
      <c r="F41" s="177"/>
      <c r="G41" s="177"/>
      <c r="H41" s="137">
        <v>15418</v>
      </c>
      <c r="I41" s="177">
        <v>3160</v>
      </c>
      <c r="J41" s="119"/>
    </row>
    <row r="42" spans="1:10">
      <c r="A42" s="143">
        <v>98</v>
      </c>
      <c r="B42" s="149" t="s">
        <v>97</v>
      </c>
      <c r="C42" s="176">
        <v>20</v>
      </c>
      <c r="D42" s="149" t="s">
        <v>262</v>
      </c>
      <c r="E42" s="92">
        <v>4320</v>
      </c>
      <c r="F42" s="177"/>
      <c r="G42" s="177"/>
      <c r="H42" s="137">
        <v>13875</v>
      </c>
      <c r="I42" s="177">
        <v>2752</v>
      </c>
      <c r="J42" s="119"/>
    </row>
    <row r="43" spans="1:10" ht="17.25" thickBot="1">
      <c r="A43" s="145">
        <v>98</v>
      </c>
      <c r="B43" s="149" t="s">
        <v>98</v>
      </c>
      <c r="C43" s="176">
        <v>20</v>
      </c>
      <c r="D43" s="149" t="s">
        <v>263</v>
      </c>
      <c r="E43" s="92">
        <v>3360</v>
      </c>
      <c r="F43" s="177"/>
      <c r="G43" s="177"/>
      <c r="H43" s="137">
        <v>11562</v>
      </c>
      <c r="I43" s="177">
        <v>2140</v>
      </c>
      <c r="J43" s="119"/>
    </row>
    <row r="44" spans="1:10">
      <c r="A44" s="147">
        <v>98</v>
      </c>
      <c r="B44" s="151" t="s">
        <v>99</v>
      </c>
      <c r="C44" s="182">
        <v>20</v>
      </c>
      <c r="D44" s="151"/>
      <c r="E44" s="183">
        <v>2560</v>
      </c>
      <c r="F44" s="184"/>
      <c r="G44" s="184"/>
      <c r="H44" s="139">
        <v>11124</v>
      </c>
      <c r="I44" s="184">
        <v>1628</v>
      </c>
      <c r="J44" s="119"/>
    </row>
    <row r="45" spans="1:10">
      <c r="A45" s="143">
        <v>98</v>
      </c>
      <c r="B45" s="149" t="s">
        <v>68</v>
      </c>
      <c r="C45" s="176">
        <v>20</v>
      </c>
      <c r="D45" s="149" t="s">
        <v>265</v>
      </c>
      <c r="E45" s="92">
        <v>1920</v>
      </c>
      <c r="F45" s="177"/>
      <c r="G45" s="177"/>
      <c r="H45" s="137">
        <v>9524</v>
      </c>
      <c r="I45" s="177">
        <v>1221</v>
      </c>
      <c r="J45" s="119"/>
    </row>
    <row r="46" spans="1:10">
      <c r="A46" s="143">
        <v>98</v>
      </c>
      <c r="B46" s="149" t="s">
        <v>69</v>
      </c>
      <c r="C46" s="176">
        <v>20</v>
      </c>
      <c r="D46" s="149"/>
      <c r="E46" s="92">
        <v>2240</v>
      </c>
      <c r="F46" s="177"/>
      <c r="G46" s="177"/>
      <c r="H46" s="137">
        <v>10324</v>
      </c>
      <c r="I46" s="177">
        <v>1396</v>
      </c>
      <c r="J46" s="119"/>
    </row>
    <row r="47" spans="1:10">
      <c r="A47" s="143">
        <v>98</v>
      </c>
      <c r="B47" s="149" t="s">
        <v>70</v>
      </c>
      <c r="C47" s="176">
        <v>20</v>
      </c>
      <c r="D47" s="149" t="s">
        <v>265</v>
      </c>
      <c r="E47" s="92">
        <v>2560</v>
      </c>
      <c r="F47" s="177"/>
      <c r="G47" s="177"/>
      <c r="H47" s="137">
        <v>9634</v>
      </c>
      <c r="I47" s="177">
        <v>1628</v>
      </c>
      <c r="J47" s="119"/>
    </row>
    <row r="48" spans="1:10">
      <c r="A48" s="143">
        <v>98</v>
      </c>
      <c r="B48" s="149" t="s">
        <v>88</v>
      </c>
      <c r="C48" s="176">
        <v>20</v>
      </c>
      <c r="D48" s="149" t="s">
        <v>265</v>
      </c>
      <c r="E48" s="92">
        <v>2880</v>
      </c>
      <c r="F48" s="177"/>
      <c r="G48" s="177"/>
      <c r="H48" s="137">
        <v>10405</v>
      </c>
      <c r="I48" s="177">
        <v>1832</v>
      </c>
      <c r="J48" s="119"/>
    </row>
    <row r="49" spans="1:10" ht="17.25" thickBot="1">
      <c r="A49" s="145">
        <v>98</v>
      </c>
      <c r="B49" s="150" t="s">
        <v>89</v>
      </c>
      <c r="C49" s="179">
        <v>20</v>
      </c>
      <c r="D49" s="150" t="s">
        <v>269</v>
      </c>
      <c r="E49" s="180">
        <v>2880</v>
      </c>
      <c r="F49" s="181"/>
      <c r="G49" s="181"/>
      <c r="H49" s="138">
        <v>10405</v>
      </c>
      <c r="I49" s="181">
        <v>1832</v>
      </c>
      <c r="J49" s="291"/>
    </row>
    <row r="50" spans="1:10">
      <c r="A50" s="147">
        <v>99</v>
      </c>
      <c r="B50" s="151" t="s">
        <v>91</v>
      </c>
      <c r="C50" s="182">
        <v>20</v>
      </c>
      <c r="D50" s="151" t="s">
        <v>261</v>
      </c>
      <c r="E50" s="183">
        <v>2880</v>
      </c>
      <c r="F50" s="184"/>
      <c r="G50" s="184"/>
      <c r="H50" s="139">
        <v>10405</v>
      </c>
      <c r="I50" s="184">
        <v>1832</v>
      </c>
      <c r="J50" s="119"/>
    </row>
    <row r="51" spans="1:10">
      <c r="A51" s="143">
        <v>99</v>
      </c>
      <c r="B51" s="149" t="s">
        <v>92</v>
      </c>
      <c r="C51" s="176">
        <v>20</v>
      </c>
      <c r="D51" s="149" t="s">
        <v>265</v>
      </c>
      <c r="E51" s="92">
        <v>2720</v>
      </c>
      <c r="F51" s="177"/>
      <c r="G51" s="177"/>
      <c r="H51" s="137">
        <v>10019</v>
      </c>
      <c r="I51" s="177">
        <v>1730</v>
      </c>
      <c r="J51" s="119"/>
    </row>
    <row r="52" spans="1:10">
      <c r="A52" s="143">
        <v>99</v>
      </c>
      <c r="B52" s="149" t="s">
        <v>95</v>
      </c>
      <c r="C52" s="176">
        <v>20</v>
      </c>
      <c r="D52" s="149" t="s">
        <v>264</v>
      </c>
      <c r="E52" s="92">
        <v>3040</v>
      </c>
      <c r="F52" s="177"/>
      <c r="G52" s="177"/>
      <c r="H52" s="137">
        <v>10790</v>
      </c>
      <c r="I52" s="177">
        <v>1863</v>
      </c>
      <c r="J52" s="119"/>
    </row>
    <row r="53" spans="1:10">
      <c r="A53" s="143">
        <v>99</v>
      </c>
      <c r="B53" s="149" t="s">
        <v>96</v>
      </c>
      <c r="C53" s="176">
        <v>20</v>
      </c>
      <c r="D53" s="149" t="s">
        <v>261</v>
      </c>
      <c r="E53" s="92">
        <v>2080</v>
      </c>
      <c r="F53" s="177"/>
      <c r="G53" s="177"/>
      <c r="H53" s="137">
        <v>8477</v>
      </c>
      <c r="I53" s="177">
        <v>1323</v>
      </c>
      <c r="J53" s="119"/>
    </row>
    <row r="54" spans="1:10">
      <c r="A54" s="143">
        <v>99</v>
      </c>
      <c r="B54" s="149" t="s">
        <v>97</v>
      </c>
      <c r="C54" s="176">
        <v>20</v>
      </c>
      <c r="D54" s="149" t="s">
        <v>261</v>
      </c>
      <c r="E54" s="92">
        <v>3040</v>
      </c>
      <c r="F54" s="177"/>
      <c r="G54" s="177"/>
      <c r="H54" s="137">
        <v>10790</v>
      </c>
      <c r="I54" s="177">
        <v>1933</v>
      </c>
      <c r="J54" s="119"/>
    </row>
    <row r="55" spans="1:10" ht="17.25" thickBot="1">
      <c r="A55" s="145">
        <v>99</v>
      </c>
      <c r="B55" s="150" t="s">
        <v>98</v>
      </c>
      <c r="C55" s="176">
        <v>20</v>
      </c>
      <c r="D55" s="149" t="s">
        <v>264</v>
      </c>
      <c r="E55" s="92">
        <v>2080</v>
      </c>
      <c r="F55" s="177"/>
      <c r="G55" s="177"/>
      <c r="H55" s="137">
        <v>8477</v>
      </c>
      <c r="I55" s="177">
        <v>1296</v>
      </c>
      <c r="J55" s="119"/>
    </row>
    <row r="56" spans="1:10">
      <c r="A56" s="147">
        <v>99</v>
      </c>
      <c r="B56" s="151" t="s">
        <v>99</v>
      </c>
      <c r="C56" s="182">
        <v>20</v>
      </c>
      <c r="D56" s="151" t="s">
        <v>264</v>
      </c>
      <c r="E56" s="183">
        <v>2880</v>
      </c>
      <c r="F56" s="184"/>
      <c r="G56" s="184"/>
      <c r="H56" s="139">
        <v>11873</v>
      </c>
      <c r="I56" s="184">
        <v>1794</v>
      </c>
      <c r="J56" s="119"/>
    </row>
    <row r="57" spans="1:10">
      <c r="A57" s="143">
        <v>99</v>
      </c>
      <c r="B57" s="149" t="s">
        <v>68</v>
      </c>
      <c r="C57" s="176">
        <v>20</v>
      </c>
      <c r="D57" s="149" t="s">
        <v>268</v>
      </c>
      <c r="E57" s="92">
        <v>2560</v>
      </c>
      <c r="F57" s="177"/>
      <c r="G57" s="177"/>
      <c r="H57" s="137">
        <v>11124</v>
      </c>
      <c r="I57" s="177">
        <v>1595</v>
      </c>
      <c r="J57" s="119"/>
    </row>
    <row r="58" spans="1:10">
      <c r="A58" s="143">
        <v>99</v>
      </c>
      <c r="B58" s="149" t="s">
        <v>69</v>
      </c>
      <c r="C58" s="176">
        <v>20</v>
      </c>
      <c r="D58" s="149" t="s">
        <v>264</v>
      </c>
      <c r="E58" s="92">
        <v>3040</v>
      </c>
      <c r="F58" s="177"/>
      <c r="G58" s="177"/>
      <c r="H58" s="137">
        <v>12324</v>
      </c>
      <c r="I58" s="177">
        <v>1894</v>
      </c>
      <c r="J58" s="119"/>
    </row>
    <row r="59" spans="1:10">
      <c r="A59" s="143">
        <v>99</v>
      </c>
      <c r="B59" s="149" t="s">
        <v>70</v>
      </c>
      <c r="C59" s="176">
        <v>20</v>
      </c>
      <c r="D59" s="149" t="s">
        <v>263</v>
      </c>
      <c r="E59" s="92">
        <v>2560</v>
      </c>
      <c r="F59" s="177"/>
      <c r="G59" s="177"/>
      <c r="H59" s="137">
        <v>11124</v>
      </c>
      <c r="I59" s="177">
        <v>1595</v>
      </c>
      <c r="J59" s="119"/>
    </row>
    <row r="60" spans="1:10">
      <c r="A60" s="143">
        <v>99</v>
      </c>
      <c r="B60" s="149" t="s">
        <v>88</v>
      </c>
      <c r="C60" s="176">
        <v>20</v>
      </c>
      <c r="D60" s="149" t="s">
        <v>264</v>
      </c>
      <c r="E60" s="92">
        <v>2240</v>
      </c>
      <c r="F60" s="177"/>
      <c r="G60" s="177"/>
      <c r="H60" s="137">
        <v>8911</v>
      </c>
      <c r="I60" s="177">
        <v>1396</v>
      </c>
      <c r="J60" s="119"/>
    </row>
    <row r="61" spans="1:10" ht="17.25" thickBot="1">
      <c r="A61" s="145">
        <v>99</v>
      </c>
      <c r="B61" s="150" t="s">
        <v>89</v>
      </c>
      <c r="C61" s="179">
        <v>20</v>
      </c>
      <c r="D61" s="150" t="s">
        <v>269</v>
      </c>
      <c r="E61" s="180">
        <v>2240</v>
      </c>
      <c r="F61" s="181"/>
      <c r="G61" s="181"/>
      <c r="H61" s="138">
        <v>8862</v>
      </c>
      <c r="I61" s="181">
        <v>1396</v>
      </c>
      <c r="J61" s="291"/>
    </row>
    <row r="62" spans="1:10">
      <c r="A62" s="147">
        <v>100</v>
      </c>
      <c r="B62" s="151" t="s">
        <v>91</v>
      </c>
      <c r="C62" s="182">
        <v>20</v>
      </c>
      <c r="D62" s="151" t="s">
        <v>89</v>
      </c>
      <c r="E62" s="183">
        <v>2400</v>
      </c>
      <c r="F62" s="184"/>
      <c r="G62" s="184"/>
      <c r="H62" s="139">
        <v>9248</v>
      </c>
      <c r="I62" s="184">
        <v>1495</v>
      </c>
      <c r="J62" s="119"/>
    </row>
    <row r="63" spans="1:10">
      <c r="A63" s="143">
        <v>100</v>
      </c>
      <c r="B63" s="149" t="s">
        <v>92</v>
      </c>
      <c r="C63" s="176">
        <v>20</v>
      </c>
      <c r="D63" s="149" t="s">
        <v>265</v>
      </c>
      <c r="E63" s="92">
        <v>2240</v>
      </c>
      <c r="F63" s="177"/>
      <c r="G63" s="177"/>
      <c r="H63" s="137">
        <v>8857</v>
      </c>
      <c r="I63" s="177">
        <v>1396</v>
      </c>
      <c r="J63" s="119"/>
    </row>
    <row r="64" spans="1:10">
      <c r="A64" s="143">
        <v>100</v>
      </c>
      <c r="B64" s="149" t="s">
        <v>95</v>
      </c>
      <c r="C64" s="176">
        <v>20</v>
      </c>
      <c r="D64" s="149" t="s">
        <v>263</v>
      </c>
      <c r="E64" s="92">
        <v>2400</v>
      </c>
      <c r="F64" s="177"/>
      <c r="G64" s="177"/>
      <c r="H64" s="137">
        <v>9243</v>
      </c>
      <c r="I64" s="177">
        <v>1495</v>
      </c>
      <c r="J64" s="119"/>
    </row>
    <row r="65" spans="1:10">
      <c r="A65" s="143">
        <v>100</v>
      </c>
      <c r="B65" s="149" t="s">
        <v>96</v>
      </c>
      <c r="C65" s="176">
        <v>20</v>
      </c>
      <c r="D65" s="149" t="s">
        <v>264</v>
      </c>
      <c r="E65" s="92">
        <v>2080</v>
      </c>
      <c r="F65" s="177"/>
      <c r="G65" s="177"/>
      <c r="H65" s="137">
        <v>8472</v>
      </c>
      <c r="I65" s="177">
        <v>1296</v>
      </c>
      <c r="J65" s="119"/>
    </row>
    <row r="66" spans="1:10">
      <c r="A66" s="143">
        <v>100</v>
      </c>
      <c r="B66" s="149" t="s">
        <v>97</v>
      </c>
      <c r="C66" s="176">
        <v>20</v>
      </c>
      <c r="D66" s="149" t="s">
        <v>261</v>
      </c>
      <c r="E66" s="92">
        <v>1920</v>
      </c>
      <c r="F66" s="177"/>
      <c r="G66" s="177"/>
      <c r="H66" s="137">
        <v>8086</v>
      </c>
      <c r="I66" s="177">
        <v>1196</v>
      </c>
      <c r="J66" s="119"/>
    </row>
    <row r="67" spans="1:10" ht="17.25" thickBot="1">
      <c r="A67" s="145">
        <v>100</v>
      </c>
      <c r="B67" s="149" t="s">
        <v>98</v>
      </c>
      <c r="C67" s="176">
        <v>20</v>
      </c>
      <c r="D67" s="149" t="s">
        <v>264</v>
      </c>
      <c r="E67" s="92">
        <v>1920</v>
      </c>
      <c r="F67" s="177"/>
      <c r="G67" s="177"/>
      <c r="H67" s="137">
        <v>8134</v>
      </c>
      <c r="I67" s="177">
        <v>1175</v>
      </c>
      <c r="J67" s="119"/>
    </row>
    <row r="68" spans="1:10">
      <c r="A68" s="147">
        <v>100</v>
      </c>
      <c r="B68" s="151" t="s">
        <v>57</v>
      </c>
      <c r="C68" s="182">
        <v>20</v>
      </c>
      <c r="D68" s="151" t="s">
        <v>267</v>
      </c>
      <c r="E68" s="183">
        <v>2080</v>
      </c>
      <c r="F68" s="184"/>
      <c r="G68" s="184"/>
      <c r="H68" s="139">
        <v>9924</v>
      </c>
      <c r="I68" s="184">
        <v>1273</v>
      </c>
      <c r="J68" s="119"/>
    </row>
    <row r="69" spans="1:10">
      <c r="A69" s="143">
        <v>100</v>
      </c>
      <c r="B69" s="149" t="s">
        <v>58</v>
      </c>
      <c r="C69" s="176">
        <v>20</v>
      </c>
      <c r="D69" s="149" t="s">
        <v>261</v>
      </c>
      <c r="E69" s="92">
        <v>1920</v>
      </c>
      <c r="F69" s="177"/>
      <c r="G69" s="177"/>
      <c r="H69" s="137">
        <v>9524</v>
      </c>
      <c r="I69" s="177">
        <v>1175</v>
      </c>
      <c r="J69" s="119"/>
    </row>
    <row r="70" spans="1:10">
      <c r="A70" s="143">
        <v>100</v>
      </c>
      <c r="B70" s="149" t="s">
        <v>59</v>
      </c>
      <c r="C70" s="176">
        <v>20</v>
      </c>
      <c r="D70" s="149" t="s">
        <v>261</v>
      </c>
      <c r="E70" s="92">
        <v>1920</v>
      </c>
      <c r="F70" s="177"/>
      <c r="G70" s="177"/>
      <c r="H70" s="137">
        <v>9524</v>
      </c>
      <c r="I70" s="177">
        <v>1175</v>
      </c>
      <c r="J70" s="119"/>
    </row>
    <row r="71" spans="1:10">
      <c r="A71" s="143">
        <v>100</v>
      </c>
      <c r="B71" s="149" t="s">
        <v>60</v>
      </c>
      <c r="C71" s="176">
        <v>20</v>
      </c>
      <c r="D71" s="149" t="s">
        <v>261</v>
      </c>
      <c r="E71" s="92">
        <v>1760</v>
      </c>
      <c r="F71" s="177"/>
      <c r="G71" s="177"/>
      <c r="H71" s="137">
        <v>9124</v>
      </c>
      <c r="I71" s="177">
        <v>1077</v>
      </c>
      <c r="J71" s="119"/>
    </row>
    <row r="72" spans="1:10">
      <c r="A72" s="143">
        <v>100</v>
      </c>
      <c r="B72" s="149" t="s">
        <v>61</v>
      </c>
      <c r="C72" s="176">
        <v>20</v>
      </c>
      <c r="D72" s="149" t="s">
        <v>262</v>
      </c>
      <c r="E72" s="92">
        <v>3040</v>
      </c>
      <c r="F72" s="177"/>
      <c r="G72" s="177"/>
      <c r="H72" s="137">
        <v>10841</v>
      </c>
      <c r="I72" s="177">
        <v>1860</v>
      </c>
      <c r="J72" s="119"/>
    </row>
    <row r="73" spans="1:10" ht="17.25" thickBot="1">
      <c r="A73" s="145">
        <v>100</v>
      </c>
      <c r="B73" s="150" t="s">
        <v>62</v>
      </c>
      <c r="C73" s="179">
        <v>20</v>
      </c>
      <c r="D73" s="150" t="s">
        <v>261</v>
      </c>
      <c r="E73" s="180">
        <v>1760</v>
      </c>
      <c r="F73" s="181"/>
      <c r="G73" s="181"/>
      <c r="H73" s="138">
        <v>7706</v>
      </c>
      <c r="I73" s="181">
        <v>1077</v>
      </c>
      <c r="J73" s="131"/>
    </row>
    <row r="74" spans="1:10">
      <c r="A74" s="147">
        <v>101</v>
      </c>
      <c r="B74" s="151" t="s">
        <v>168</v>
      </c>
      <c r="C74" s="182">
        <v>20</v>
      </c>
      <c r="D74" s="151" t="s">
        <v>264</v>
      </c>
      <c r="E74" s="183">
        <v>1440</v>
      </c>
      <c r="F74" s="184"/>
      <c r="G74" s="184"/>
      <c r="H74" s="139">
        <v>6934</v>
      </c>
      <c r="I74" s="184">
        <v>881</v>
      </c>
      <c r="J74" s="128"/>
    </row>
    <row r="75" spans="1:10">
      <c r="A75" s="143">
        <v>101</v>
      </c>
      <c r="B75" s="149" t="s">
        <v>169</v>
      </c>
      <c r="C75" s="176">
        <v>20</v>
      </c>
      <c r="D75" s="149" t="s">
        <v>264</v>
      </c>
      <c r="E75" s="92">
        <v>1440</v>
      </c>
      <c r="F75" s="177"/>
      <c r="G75" s="177"/>
      <c r="H75" s="137">
        <v>6934</v>
      </c>
      <c r="I75" s="177">
        <v>881</v>
      </c>
      <c r="J75" s="119"/>
    </row>
    <row r="76" spans="1:10">
      <c r="A76" s="143">
        <v>101</v>
      </c>
      <c r="B76" s="149" t="s">
        <v>170</v>
      </c>
      <c r="C76" s="176">
        <v>20</v>
      </c>
      <c r="D76" s="149" t="s">
        <v>264</v>
      </c>
      <c r="E76" s="92">
        <v>1280</v>
      </c>
      <c r="F76" s="177"/>
      <c r="G76" s="177"/>
      <c r="H76" s="137">
        <v>6549</v>
      </c>
      <c r="I76" s="177">
        <v>783</v>
      </c>
      <c r="J76" s="119"/>
    </row>
    <row r="77" spans="1:10">
      <c r="A77" s="143">
        <v>101</v>
      </c>
      <c r="B77" s="149" t="s">
        <v>171</v>
      </c>
      <c r="C77" s="176">
        <v>20</v>
      </c>
      <c r="D77" s="149" t="s">
        <v>263</v>
      </c>
      <c r="E77" s="92">
        <v>1120</v>
      </c>
      <c r="F77" s="177"/>
      <c r="G77" s="177"/>
      <c r="H77" s="137">
        <v>6163</v>
      </c>
      <c r="I77" s="177">
        <v>685</v>
      </c>
      <c r="J77" s="119"/>
    </row>
    <row r="78" spans="1:10">
      <c r="A78" s="143">
        <v>101</v>
      </c>
      <c r="B78" s="149" t="s">
        <v>172</v>
      </c>
      <c r="C78" s="176">
        <v>20</v>
      </c>
      <c r="D78" s="149" t="s">
        <v>264</v>
      </c>
      <c r="E78" s="92">
        <v>1280</v>
      </c>
      <c r="F78" s="177"/>
      <c r="G78" s="177"/>
      <c r="H78" s="137">
        <v>6549</v>
      </c>
      <c r="I78" s="177">
        <v>783</v>
      </c>
      <c r="J78" s="119"/>
    </row>
    <row r="79" spans="1:10" ht="17.25" thickBot="1">
      <c r="A79" s="145">
        <v>101</v>
      </c>
      <c r="B79" s="149" t="s">
        <v>173</v>
      </c>
      <c r="C79" s="176">
        <v>20</v>
      </c>
      <c r="D79" s="149" t="s">
        <v>264</v>
      </c>
      <c r="E79" s="92">
        <v>1280</v>
      </c>
      <c r="F79" s="177"/>
      <c r="G79" s="177"/>
      <c r="H79" s="137">
        <v>6549</v>
      </c>
      <c r="I79" s="177">
        <v>783</v>
      </c>
      <c r="J79" s="119"/>
    </row>
    <row r="80" spans="1:10">
      <c r="A80" s="147">
        <v>101</v>
      </c>
      <c r="B80" s="151" t="s">
        <v>174</v>
      </c>
      <c r="C80" s="182">
        <v>20</v>
      </c>
      <c r="D80" s="151" t="s">
        <v>264</v>
      </c>
      <c r="E80" s="183">
        <v>1440</v>
      </c>
      <c r="F80" s="184"/>
      <c r="G80" s="184"/>
      <c r="H80" s="139">
        <v>8545</v>
      </c>
      <c r="I80" s="184">
        <v>881</v>
      </c>
      <c r="J80" s="119"/>
    </row>
    <row r="81" spans="1:10">
      <c r="A81" s="143">
        <v>101</v>
      </c>
      <c r="B81" s="149" t="s">
        <v>175</v>
      </c>
      <c r="C81" s="176">
        <v>20</v>
      </c>
      <c r="D81" s="149" t="s">
        <v>261</v>
      </c>
      <c r="E81" s="92">
        <v>1120</v>
      </c>
      <c r="F81" s="177"/>
      <c r="G81" s="177"/>
      <c r="H81" s="137">
        <v>7733</v>
      </c>
      <c r="I81" s="177">
        <v>685</v>
      </c>
      <c r="J81" s="119"/>
    </row>
    <row r="82" spans="1:10">
      <c r="A82" s="143">
        <v>101</v>
      </c>
      <c r="B82" s="149" t="s">
        <v>176</v>
      </c>
      <c r="C82" s="176">
        <v>20</v>
      </c>
      <c r="D82" s="149" t="s">
        <v>264</v>
      </c>
      <c r="E82" s="92">
        <v>1120</v>
      </c>
      <c r="F82" s="177"/>
      <c r="G82" s="177"/>
      <c r="H82" s="137">
        <v>7733</v>
      </c>
      <c r="I82" s="177">
        <v>685</v>
      </c>
      <c r="J82" s="119"/>
    </row>
    <row r="83" spans="1:10">
      <c r="A83" s="143">
        <v>101</v>
      </c>
      <c r="B83" s="149" t="s">
        <v>60</v>
      </c>
      <c r="C83" s="176">
        <v>20</v>
      </c>
      <c r="D83" s="149" t="s">
        <v>261</v>
      </c>
      <c r="E83" s="92">
        <v>1120</v>
      </c>
      <c r="F83" s="177"/>
      <c r="G83" s="177"/>
      <c r="H83" s="137">
        <v>7733</v>
      </c>
      <c r="I83" s="177">
        <v>600</v>
      </c>
      <c r="J83" s="119"/>
    </row>
    <row r="84" spans="1:10">
      <c r="A84" s="143">
        <v>101</v>
      </c>
      <c r="B84" s="149" t="s">
        <v>61</v>
      </c>
      <c r="C84" s="176">
        <v>20</v>
      </c>
      <c r="D84" s="149" t="s">
        <v>264</v>
      </c>
      <c r="E84" s="92">
        <v>1120</v>
      </c>
      <c r="F84" s="177"/>
      <c r="G84" s="177"/>
      <c r="H84" s="137">
        <v>6413</v>
      </c>
      <c r="I84" s="177">
        <v>600</v>
      </c>
      <c r="J84" s="119"/>
    </row>
    <row r="85" spans="1:10" ht="17.25" thickBot="1">
      <c r="A85" s="145">
        <v>101</v>
      </c>
      <c r="B85" s="150" t="s">
        <v>89</v>
      </c>
      <c r="C85" s="179">
        <v>20</v>
      </c>
      <c r="D85" s="150" t="s">
        <v>263</v>
      </c>
      <c r="E85" s="180">
        <v>960</v>
      </c>
      <c r="F85" s="181"/>
      <c r="G85" s="181"/>
      <c r="H85" s="138">
        <v>5977</v>
      </c>
      <c r="I85" s="181">
        <v>515</v>
      </c>
      <c r="J85" s="131"/>
    </row>
    <row r="86" spans="1:10">
      <c r="A86" s="147">
        <v>102</v>
      </c>
      <c r="B86" s="151" t="s">
        <v>168</v>
      </c>
      <c r="C86" s="182">
        <v>20</v>
      </c>
      <c r="D86" s="151" t="s">
        <v>261</v>
      </c>
      <c r="E86" s="183">
        <v>1220</v>
      </c>
      <c r="F86" s="184"/>
      <c r="G86" s="184"/>
      <c r="H86" s="139">
        <v>6413</v>
      </c>
      <c r="I86" s="184">
        <v>600</v>
      </c>
      <c r="J86" s="128"/>
    </row>
    <row r="87" spans="1:10">
      <c r="A87" s="143">
        <v>102</v>
      </c>
      <c r="B87" s="149" t="s">
        <v>205</v>
      </c>
      <c r="C87" s="176">
        <v>20</v>
      </c>
      <c r="D87" s="149" t="s">
        <v>264</v>
      </c>
      <c r="E87" s="92">
        <v>1120</v>
      </c>
      <c r="F87" s="177"/>
      <c r="G87" s="177"/>
      <c r="H87" s="137">
        <v>6413</v>
      </c>
      <c r="I87" s="177">
        <v>600</v>
      </c>
      <c r="J87" s="119"/>
    </row>
    <row r="88" spans="1:10">
      <c r="A88" s="143">
        <v>102</v>
      </c>
      <c r="B88" s="149" t="s">
        <v>206</v>
      </c>
      <c r="C88" s="176">
        <v>20</v>
      </c>
      <c r="D88" s="149" t="s">
        <v>264</v>
      </c>
      <c r="E88" s="92">
        <v>1280</v>
      </c>
      <c r="F88" s="177"/>
      <c r="G88" s="177"/>
      <c r="H88" s="137">
        <v>6849</v>
      </c>
      <c r="I88" s="177">
        <v>686</v>
      </c>
      <c r="J88" s="119"/>
    </row>
    <row r="89" spans="1:10">
      <c r="A89" s="143">
        <v>102</v>
      </c>
      <c r="B89" s="149" t="s">
        <v>207</v>
      </c>
      <c r="C89" s="176">
        <v>20</v>
      </c>
      <c r="D89" s="149" t="s">
        <v>265</v>
      </c>
      <c r="E89" s="92">
        <v>800</v>
      </c>
      <c r="F89" s="177"/>
      <c r="G89" s="177"/>
      <c r="H89" s="137">
        <v>5541</v>
      </c>
      <c r="I89" s="177">
        <v>429</v>
      </c>
      <c r="J89" s="119"/>
    </row>
    <row r="90" spans="1:10">
      <c r="A90" s="143">
        <v>102</v>
      </c>
      <c r="B90" s="149" t="s">
        <v>208</v>
      </c>
      <c r="C90" s="176">
        <v>20</v>
      </c>
      <c r="D90" s="149" t="s">
        <v>264</v>
      </c>
      <c r="E90" s="92">
        <v>1280</v>
      </c>
      <c r="F90" s="177"/>
      <c r="G90" s="177"/>
      <c r="H90" s="137">
        <v>6849</v>
      </c>
      <c r="I90" s="177">
        <v>686</v>
      </c>
      <c r="J90" s="119"/>
    </row>
    <row r="91" spans="1:10" ht="17.25" thickBot="1">
      <c r="A91" s="145">
        <v>102</v>
      </c>
      <c r="B91" s="149" t="s">
        <v>209</v>
      </c>
      <c r="C91" s="176">
        <v>20</v>
      </c>
      <c r="D91" s="149" t="s">
        <v>264</v>
      </c>
      <c r="E91" s="92">
        <v>960</v>
      </c>
      <c r="F91" s="177"/>
      <c r="G91" s="177"/>
      <c r="H91" s="137">
        <v>5977</v>
      </c>
      <c r="I91" s="177">
        <v>515</v>
      </c>
      <c r="J91" s="119"/>
    </row>
    <row r="92" spans="1:10">
      <c r="A92" s="147">
        <v>102</v>
      </c>
      <c r="B92" s="151" t="s">
        <v>210</v>
      </c>
      <c r="C92" s="182">
        <v>20</v>
      </c>
      <c r="D92" s="151" t="s">
        <v>263</v>
      </c>
      <c r="E92" s="183">
        <v>1120</v>
      </c>
      <c r="F92" s="184"/>
      <c r="G92" s="184"/>
      <c r="H92" s="139">
        <v>7602</v>
      </c>
      <c r="I92" s="184">
        <v>600</v>
      </c>
      <c r="J92" s="119"/>
    </row>
    <row r="93" spans="1:10">
      <c r="A93" s="143">
        <v>102</v>
      </c>
      <c r="B93" s="149" t="s">
        <v>211</v>
      </c>
      <c r="C93" s="176">
        <v>20</v>
      </c>
      <c r="D93" s="149" t="s">
        <v>264</v>
      </c>
      <c r="E93" s="92">
        <v>960</v>
      </c>
      <c r="F93" s="177"/>
      <c r="G93" s="177"/>
      <c r="H93" s="137">
        <v>7283</v>
      </c>
      <c r="I93" s="177">
        <v>511</v>
      </c>
      <c r="J93" s="119"/>
    </row>
    <row r="94" spans="1:10">
      <c r="A94" s="143">
        <v>102</v>
      </c>
      <c r="B94" s="149" t="s">
        <v>212</v>
      </c>
      <c r="C94" s="176">
        <v>20</v>
      </c>
      <c r="D94" s="149" t="s">
        <v>264</v>
      </c>
      <c r="E94" s="92">
        <v>1760</v>
      </c>
      <c r="F94" s="177"/>
      <c r="G94" s="177"/>
      <c r="H94" s="137">
        <v>9533</v>
      </c>
      <c r="I94" s="177">
        <v>936</v>
      </c>
      <c r="J94" s="119"/>
    </row>
    <row r="95" spans="1:10">
      <c r="A95" s="143">
        <v>102</v>
      </c>
      <c r="B95" s="149" t="s">
        <v>70</v>
      </c>
      <c r="C95" s="176">
        <v>20</v>
      </c>
      <c r="D95" s="149" t="s">
        <v>261</v>
      </c>
      <c r="E95" s="92">
        <v>1440</v>
      </c>
      <c r="F95" s="177">
        <v>1440</v>
      </c>
      <c r="G95" s="177">
        <v>267</v>
      </c>
      <c r="H95" s="137">
        <v>8633</v>
      </c>
      <c r="I95" s="177">
        <v>766</v>
      </c>
      <c r="J95" s="119"/>
    </row>
    <row r="96" spans="1:10">
      <c r="A96" s="143">
        <v>102</v>
      </c>
      <c r="B96" s="149" t="s">
        <v>88</v>
      </c>
      <c r="C96" s="176">
        <v>20</v>
      </c>
      <c r="D96" s="149" t="s">
        <v>263</v>
      </c>
      <c r="E96" s="92">
        <v>1280</v>
      </c>
      <c r="F96" s="177">
        <v>1280</v>
      </c>
      <c r="G96" s="177">
        <v>226</v>
      </c>
      <c r="H96" s="137">
        <v>7308</v>
      </c>
      <c r="I96" s="177">
        <v>681</v>
      </c>
      <c r="J96" s="119"/>
    </row>
    <row r="97" spans="1:10" ht="17.25" thickBot="1">
      <c r="A97" s="145">
        <v>102</v>
      </c>
      <c r="B97" s="150" t="s">
        <v>89</v>
      </c>
      <c r="C97" s="179">
        <v>20</v>
      </c>
      <c r="D97" s="150" t="s">
        <v>261</v>
      </c>
      <c r="E97" s="180">
        <v>1440</v>
      </c>
      <c r="F97" s="181">
        <v>1440</v>
      </c>
      <c r="G97" s="181">
        <v>241.2</v>
      </c>
      <c r="H97" s="138">
        <v>7802</v>
      </c>
      <c r="I97" s="181">
        <v>766</v>
      </c>
      <c r="J97" s="131"/>
    </row>
    <row r="98" spans="1:10">
      <c r="A98" s="156">
        <v>103</v>
      </c>
      <c r="B98" s="157" t="s">
        <v>168</v>
      </c>
      <c r="C98" s="187">
        <v>20</v>
      </c>
      <c r="D98" s="157" t="s">
        <v>261</v>
      </c>
      <c r="E98" s="188">
        <v>1600</v>
      </c>
      <c r="F98" s="189">
        <v>1440</v>
      </c>
      <c r="G98" s="189">
        <v>241</v>
      </c>
      <c r="H98" s="158">
        <v>8296</v>
      </c>
      <c r="I98" s="189">
        <v>815</v>
      </c>
      <c r="J98" s="128"/>
    </row>
    <row r="99" spans="1:10">
      <c r="A99" s="152">
        <v>103</v>
      </c>
      <c r="B99" s="153" t="s">
        <v>205</v>
      </c>
      <c r="C99" s="190">
        <v>20</v>
      </c>
      <c r="D99" s="153" t="s">
        <v>261</v>
      </c>
      <c r="E99" s="191">
        <v>1440</v>
      </c>
      <c r="F99" s="192">
        <v>1440</v>
      </c>
      <c r="G99" s="192">
        <v>241.27802765999999</v>
      </c>
      <c r="H99" s="154">
        <v>7802</v>
      </c>
      <c r="I99" s="192">
        <v>766</v>
      </c>
      <c r="J99" s="119"/>
    </row>
    <row r="100" spans="1:10">
      <c r="A100" s="152">
        <v>103</v>
      </c>
      <c r="B100" s="153" t="s">
        <v>206</v>
      </c>
      <c r="C100" s="190">
        <v>20</v>
      </c>
      <c r="D100" s="153" t="s">
        <v>262</v>
      </c>
      <c r="E100" s="191">
        <v>1440</v>
      </c>
      <c r="F100" s="192">
        <v>1440</v>
      </c>
      <c r="G100" s="192">
        <v>241.2</v>
      </c>
      <c r="H100" s="154">
        <v>7802</v>
      </c>
      <c r="I100" s="192">
        <v>766</v>
      </c>
      <c r="J100" s="119"/>
    </row>
    <row r="101" spans="1:10">
      <c r="A101" s="152">
        <v>103</v>
      </c>
      <c r="B101" s="153" t="s">
        <v>207</v>
      </c>
      <c r="C101" s="190">
        <v>20</v>
      </c>
      <c r="D101" s="153" t="s">
        <v>263</v>
      </c>
      <c r="E101" s="191">
        <v>1440</v>
      </c>
      <c r="F101" s="192">
        <v>1440</v>
      </c>
      <c r="G101" s="192">
        <v>241.2</v>
      </c>
      <c r="H101" s="154">
        <v>7802</v>
      </c>
      <c r="I101" s="192">
        <v>766</v>
      </c>
      <c r="J101" s="119"/>
    </row>
    <row r="102" spans="1:10">
      <c r="A102" s="152">
        <v>103</v>
      </c>
      <c r="B102" s="153" t="s">
        <v>208</v>
      </c>
      <c r="C102" s="190">
        <v>20</v>
      </c>
      <c r="D102" s="153" t="s">
        <v>264</v>
      </c>
      <c r="E102" s="191">
        <v>1280</v>
      </c>
      <c r="F102" s="192">
        <v>1280</v>
      </c>
      <c r="G102" s="192">
        <v>226</v>
      </c>
      <c r="H102" s="154">
        <v>7308</v>
      </c>
      <c r="I102" s="192">
        <v>681</v>
      </c>
      <c r="J102" s="119"/>
    </row>
    <row r="103" spans="1:10" ht="17.25" thickBot="1">
      <c r="A103" s="145">
        <v>103</v>
      </c>
      <c r="B103" s="149" t="s">
        <v>209</v>
      </c>
      <c r="C103" s="176">
        <v>20</v>
      </c>
      <c r="D103" s="149" t="s">
        <v>265</v>
      </c>
      <c r="E103" s="92">
        <v>1280</v>
      </c>
      <c r="F103" s="177">
        <v>1280</v>
      </c>
      <c r="G103" s="177">
        <v>226.2</v>
      </c>
      <c r="H103" s="137">
        <v>7315</v>
      </c>
      <c r="I103" s="177">
        <v>681</v>
      </c>
      <c r="J103" s="119"/>
    </row>
    <row r="104" spans="1:10" ht="17.25" thickBot="1">
      <c r="A104" s="145">
        <v>103</v>
      </c>
      <c r="B104" s="159" t="s">
        <v>210</v>
      </c>
      <c r="C104" s="187">
        <v>20</v>
      </c>
      <c r="D104" s="157" t="s">
        <v>264</v>
      </c>
      <c r="E104" s="188">
        <v>1280</v>
      </c>
      <c r="F104" s="189">
        <v>1280</v>
      </c>
      <c r="G104" s="189">
        <v>267.2</v>
      </c>
      <c r="H104" s="158">
        <v>8642</v>
      </c>
      <c r="I104" s="189">
        <v>681</v>
      </c>
      <c r="J104" s="119"/>
    </row>
    <row r="105" spans="1:10" ht="17.25" thickBot="1">
      <c r="A105" s="145">
        <v>103</v>
      </c>
      <c r="B105" s="150" t="s">
        <v>211</v>
      </c>
      <c r="C105" s="190">
        <v>20</v>
      </c>
      <c r="D105" s="153" t="s">
        <v>264</v>
      </c>
      <c r="E105" s="191">
        <v>1120</v>
      </c>
      <c r="F105" s="192">
        <v>1120</v>
      </c>
      <c r="G105" s="192">
        <v>251.5</v>
      </c>
      <c r="H105" s="154">
        <v>8135</v>
      </c>
      <c r="I105" s="192">
        <v>585</v>
      </c>
      <c r="J105" s="119"/>
    </row>
    <row r="106" spans="1:10" ht="17.25" thickBot="1">
      <c r="A106" s="145">
        <v>103</v>
      </c>
      <c r="B106" s="150" t="s">
        <v>212</v>
      </c>
      <c r="C106" s="190">
        <v>20</v>
      </c>
      <c r="D106" s="153" t="s">
        <v>266</v>
      </c>
      <c r="E106" s="191">
        <v>1440</v>
      </c>
      <c r="F106" s="192">
        <v>1440</v>
      </c>
      <c r="G106" s="192">
        <v>282.89999999999998</v>
      </c>
      <c r="H106" s="154">
        <v>9150</v>
      </c>
      <c r="I106" s="192">
        <v>752</v>
      </c>
      <c r="J106" s="119"/>
    </row>
    <row r="107" spans="1:10" ht="17.25" thickBot="1">
      <c r="A107" s="145">
        <v>103</v>
      </c>
      <c r="B107" s="150" t="s">
        <v>70</v>
      </c>
      <c r="C107" s="190">
        <v>20</v>
      </c>
      <c r="D107" s="153" t="s">
        <v>264</v>
      </c>
      <c r="E107" s="191">
        <v>1440</v>
      </c>
      <c r="F107" s="192">
        <v>1440</v>
      </c>
      <c r="G107" s="192">
        <v>282.89999999999998</v>
      </c>
      <c r="H107" s="154">
        <v>9150</v>
      </c>
      <c r="I107" s="192">
        <v>752</v>
      </c>
      <c r="J107" s="119"/>
    </row>
    <row r="108" spans="1:10" ht="17.25" thickBot="1">
      <c r="A108" s="145">
        <v>103</v>
      </c>
      <c r="B108" s="150" t="s">
        <v>88</v>
      </c>
      <c r="C108" s="190">
        <v>20</v>
      </c>
      <c r="D108" s="153" t="s">
        <v>264</v>
      </c>
      <c r="E108" s="191">
        <v>1440</v>
      </c>
      <c r="F108" s="192">
        <v>1280</v>
      </c>
      <c r="G108" s="192">
        <v>226</v>
      </c>
      <c r="H108" s="154">
        <v>7817</v>
      </c>
      <c r="I108" s="192">
        <v>752</v>
      </c>
      <c r="J108" s="119"/>
    </row>
    <row r="109" spans="1:10" ht="17.25" thickBot="1">
      <c r="A109" s="145">
        <v>103</v>
      </c>
      <c r="B109" s="150" t="s">
        <v>89</v>
      </c>
      <c r="C109" s="179">
        <v>20</v>
      </c>
      <c r="D109" s="150" t="s">
        <v>263</v>
      </c>
      <c r="E109" s="180">
        <v>1120</v>
      </c>
      <c r="F109" s="181">
        <v>1120</v>
      </c>
      <c r="G109" s="181">
        <v>210.7</v>
      </c>
      <c r="H109" s="138">
        <v>6815</v>
      </c>
      <c r="I109" s="181">
        <v>585</v>
      </c>
      <c r="J109" s="131"/>
    </row>
    <row r="110" spans="1:10" ht="17.25" thickBot="1">
      <c r="A110" s="145">
        <v>104</v>
      </c>
      <c r="B110" s="159" t="s">
        <v>168</v>
      </c>
      <c r="C110" s="187">
        <v>12</v>
      </c>
      <c r="D110" s="157" t="s">
        <v>264</v>
      </c>
      <c r="E110" s="188">
        <v>1600</v>
      </c>
      <c r="F110" s="189">
        <v>1600</v>
      </c>
      <c r="G110" s="189">
        <v>246.89</v>
      </c>
      <c r="H110" s="158">
        <v>7982</v>
      </c>
      <c r="I110" s="189">
        <v>835</v>
      </c>
      <c r="J110" s="128"/>
    </row>
    <row r="111" spans="1:10" ht="17.25" thickBot="1">
      <c r="A111" s="145">
        <v>104</v>
      </c>
      <c r="B111" s="150" t="s">
        <v>205</v>
      </c>
      <c r="C111" s="190">
        <v>12</v>
      </c>
      <c r="D111" s="153" t="s">
        <v>264</v>
      </c>
      <c r="E111" s="191">
        <v>1440</v>
      </c>
      <c r="F111" s="192">
        <v>1440</v>
      </c>
      <c r="G111" s="192">
        <v>199.7</v>
      </c>
      <c r="H111" s="154">
        <v>6458</v>
      </c>
      <c r="I111" s="192">
        <v>752</v>
      </c>
      <c r="J111" s="119"/>
    </row>
    <row r="112" spans="1:10" ht="17.25" thickBot="1">
      <c r="A112" s="145">
        <v>104</v>
      </c>
      <c r="B112" s="150" t="s">
        <v>206</v>
      </c>
      <c r="C112" s="190">
        <v>12</v>
      </c>
      <c r="D112" s="153" t="s">
        <v>264</v>
      </c>
      <c r="E112" s="191">
        <v>1600</v>
      </c>
      <c r="F112" s="192">
        <v>1440</v>
      </c>
      <c r="G112" s="192">
        <v>199.7</v>
      </c>
      <c r="H112" s="154">
        <v>6967</v>
      </c>
      <c r="I112" s="192">
        <v>835</v>
      </c>
      <c r="J112" s="119"/>
    </row>
    <row r="113" spans="1:10" ht="17.25" thickBot="1">
      <c r="A113" s="145">
        <v>104</v>
      </c>
      <c r="B113" s="150" t="s">
        <v>207</v>
      </c>
      <c r="C113" s="190">
        <v>12</v>
      </c>
      <c r="D113" s="153" t="s">
        <v>264</v>
      </c>
      <c r="E113" s="191">
        <v>1280</v>
      </c>
      <c r="F113" s="192">
        <v>1280</v>
      </c>
      <c r="G113" s="192">
        <v>184.4</v>
      </c>
      <c r="H113" s="154">
        <v>5964</v>
      </c>
      <c r="I113" s="192">
        <v>668</v>
      </c>
      <c r="J113" s="119"/>
    </row>
    <row r="114" spans="1:10" ht="17.25" thickBot="1">
      <c r="A114" s="145">
        <v>104</v>
      </c>
      <c r="B114" s="150" t="s">
        <v>208</v>
      </c>
      <c r="C114" s="190">
        <v>12</v>
      </c>
      <c r="D114" s="153" t="s">
        <v>89</v>
      </c>
      <c r="E114" s="191">
        <v>1280</v>
      </c>
      <c r="F114" s="192">
        <v>1280</v>
      </c>
      <c r="G114" s="192">
        <v>173.2</v>
      </c>
      <c r="H114" s="154">
        <v>5601</v>
      </c>
      <c r="I114" s="192">
        <v>668</v>
      </c>
      <c r="J114" s="119"/>
    </row>
    <row r="115" spans="1:10" ht="17.25" thickBot="1">
      <c r="A115" s="145">
        <v>104</v>
      </c>
      <c r="B115" s="149" t="s">
        <v>209</v>
      </c>
      <c r="C115" s="176">
        <v>12</v>
      </c>
      <c r="D115" s="149" t="s">
        <v>264</v>
      </c>
      <c r="E115" s="92">
        <v>1440</v>
      </c>
      <c r="F115" s="177">
        <v>1280</v>
      </c>
      <c r="G115" s="177">
        <v>172.5</v>
      </c>
      <c r="H115" s="137">
        <v>6039</v>
      </c>
      <c r="I115" s="177">
        <v>752</v>
      </c>
      <c r="J115" s="119"/>
    </row>
    <row r="116" spans="1:10" ht="17.25" thickBot="1">
      <c r="A116" s="160">
        <v>104</v>
      </c>
      <c r="B116" s="159" t="s">
        <v>210</v>
      </c>
      <c r="C116" s="187">
        <v>12</v>
      </c>
      <c r="D116" s="157" t="s">
        <v>264</v>
      </c>
      <c r="E116" s="188">
        <v>1600</v>
      </c>
      <c r="F116" s="189">
        <v>1280</v>
      </c>
      <c r="G116" s="189">
        <v>198.3</v>
      </c>
      <c r="H116" s="158">
        <v>7356</v>
      </c>
      <c r="I116" s="189">
        <v>834</v>
      </c>
      <c r="J116" s="119"/>
    </row>
    <row r="117" spans="1:10" ht="17.25" thickBot="1">
      <c r="A117" s="145">
        <v>104</v>
      </c>
      <c r="B117" s="150" t="s">
        <v>211</v>
      </c>
      <c r="C117" s="190">
        <v>12</v>
      </c>
      <c r="D117" s="153" t="s">
        <v>261</v>
      </c>
      <c r="E117" s="191">
        <v>1600</v>
      </c>
      <c r="F117" s="192">
        <v>1120</v>
      </c>
      <c r="G117" s="192">
        <v>420.3</v>
      </c>
      <c r="H117" s="154">
        <v>8079</v>
      </c>
      <c r="I117" s="192">
        <v>834</v>
      </c>
      <c r="J117" s="292">
        <v>944.8</v>
      </c>
    </row>
    <row r="118" spans="1:10" ht="17.25" thickBot="1">
      <c r="A118" s="145">
        <v>104</v>
      </c>
      <c r="B118" s="150" t="s">
        <v>212</v>
      </c>
      <c r="C118" s="190">
        <v>12</v>
      </c>
      <c r="D118" s="153" t="s">
        <v>282</v>
      </c>
      <c r="E118" s="191">
        <v>1600</v>
      </c>
      <c r="F118" s="192">
        <v>1440</v>
      </c>
      <c r="G118" s="192">
        <v>448.6</v>
      </c>
      <c r="H118" s="154">
        <v>8051</v>
      </c>
      <c r="I118" s="192">
        <v>834</v>
      </c>
      <c r="J118" s="292">
        <v>944.8</v>
      </c>
    </row>
    <row r="119" spans="1:10" ht="17.25" thickBot="1">
      <c r="A119" s="145">
        <v>104</v>
      </c>
      <c r="B119" s="150" t="s">
        <v>70</v>
      </c>
      <c r="C119" s="190">
        <v>12</v>
      </c>
      <c r="D119" s="153" t="s">
        <v>281</v>
      </c>
      <c r="E119" s="191">
        <v>1280</v>
      </c>
      <c r="F119" s="192">
        <v>1280</v>
      </c>
      <c r="G119" s="192">
        <v>197.3</v>
      </c>
      <c r="H119" s="154">
        <v>6381</v>
      </c>
      <c r="I119" s="192">
        <v>667</v>
      </c>
      <c r="J119" s="293"/>
    </row>
    <row r="120" spans="1:10" ht="17.25" thickBot="1">
      <c r="A120" s="145">
        <v>104</v>
      </c>
      <c r="B120" s="150" t="s">
        <v>88</v>
      </c>
      <c r="C120" s="190">
        <v>12</v>
      </c>
      <c r="D120" s="153" t="s">
        <v>284</v>
      </c>
      <c r="E120" s="191">
        <v>1440</v>
      </c>
      <c r="F120" s="192">
        <v>1440</v>
      </c>
      <c r="G120" s="192">
        <v>182.4</v>
      </c>
      <c r="H120" s="154">
        <v>5899</v>
      </c>
      <c r="I120" s="192">
        <v>750</v>
      </c>
      <c r="J120" s="293"/>
    </row>
    <row r="121" spans="1:10" ht="17.25" thickBot="1">
      <c r="A121" s="145">
        <v>104</v>
      </c>
      <c r="B121" s="150" t="s">
        <v>62</v>
      </c>
      <c r="C121" s="179">
        <v>12</v>
      </c>
      <c r="D121" s="150" t="s">
        <v>62</v>
      </c>
      <c r="E121" s="180">
        <v>1440</v>
      </c>
      <c r="F121" s="181">
        <v>1120</v>
      </c>
      <c r="G121" s="181">
        <v>156</v>
      </c>
      <c r="H121" s="138">
        <v>5926</v>
      </c>
      <c r="I121" s="181">
        <v>750</v>
      </c>
      <c r="J121" s="291"/>
    </row>
    <row r="122" spans="1:10" ht="17.25" thickBot="1">
      <c r="A122" s="160">
        <v>105</v>
      </c>
      <c r="B122" s="159" t="s">
        <v>314</v>
      </c>
      <c r="C122" s="187">
        <v>12</v>
      </c>
      <c r="D122" s="157" t="s">
        <v>327</v>
      </c>
      <c r="E122" s="188">
        <v>1440</v>
      </c>
      <c r="F122" s="189">
        <v>1440</v>
      </c>
      <c r="G122" s="189">
        <v>182.4</v>
      </c>
      <c r="H122" s="158">
        <v>5899</v>
      </c>
      <c r="I122" s="189">
        <v>750</v>
      </c>
      <c r="J122" s="294"/>
    </row>
    <row r="123" spans="1:10" ht="17.25" thickBot="1">
      <c r="A123" s="145">
        <v>105</v>
      </c>
      <c r="B123" s="150" t="s">
        <v>315</v>
      </c>
      <c r="C123" s="190">
        <v>12</v>
      </c>
      <c r="D123" s="153" t="s">
        <v>326</v>
      </c>
      <c r="E123" s="191">
        <v>1440</v>
      </c>
      <c r="F123" s="192">
        <v>1440</v>
      </c>
      <c r="G123" s="192">
        <v>182.4</v>
      </c>
      <c r="H123" s="154">
        <v>5899</v>
      </c>
      <c r="I123" s="192">
        <v>750</v>
      </c>
      <c r="J123" s="293"/>
    </row>
    <row r="124" spans="1:10" ht="17.25" thickBot="1">
      <c r="A124" s="145">
        <v>105</v>
      </c>
      <c r="B124" s="150" t="s">
        <v>316</v>
      </c>
      <c r="C124" s="190">
        <v>12</v>
      </c>
      <c r="D124" s="153" t="s">
        <v>328</v>
      </c>
      <c r="E124" s="191">
        <v>1920</v>
      </c>
      <c r="F124" s="192">
        <v>1600</v>
      </c>
      <c r="G124" s="192">
        <v>196</v>
      </c>
      <c r="H124" s="154">
        <v>7220</v>
      </c>
      <c r="I124" s="192">
        <v>1000</v>
      </c>
      <c r="J124" s="293"/>
    </row>
    <row r="125" spans="1:10" ht="17.25" thickBot="1">
      <c r="A125" s="145">
        <v>105</v>
      </c>
      <c r="B125" s="150" t="s">
        <v>317</v>
      </c>
      <c r="C125" s="190">
        <v>12</v>
      </c>
      <c r="D125" s="153" t="s">
        <v>329</v>
      </c>
      <c r="E125" s="191">
        <v>1280</v>
      </c>
      <c r="F125" s="192">
        <v>1280</v>
      </c>
      <c r="G125" s="192">
        <v>190</v>
      </c>
      <c r="H125" s="154">
        <v>5468</v>
      </c>
      <c r="I125" s="192">
        <v>667</v>
      </c>
      <c r="J125" s="293"/>
    </row>
    <row r="126" spans="1:10" ht="17.25" thickBot="1">
      <c r="A126" s="145">
        <v>105</v>
      </c>
      <c r="B126" s="150" t="s">
        <v>318</v>
      </c>
      <c r="C126" s="190">
        <v>12</v>
      </c>
      <c r="D126" s="153" t="s">
        <v>330</v>
      </c>
      <c r="E126" s="191">
        <v>1600</v>
      </c>
      <c r="F126" s="192">
        <v>1280</v>
      </c>
      <c r="G126" s="192">
        <v>328</v>
      </c>
      <c r="H126" s="154">
        <v>6292</v>
      </c>
      <c r="I126" s="192">
        <v>834</v>
      </c>
      <c r="J126" s="293">
        <v>692.8</v>
      </c>
    </row>
    <row r="127" spans="1:10" ht="17.25" thickBot="1">
      <c r="A127" s="145">
        <v>105</v>
      </c>
      <c r="B127" s="150" t="s">
        <v>319</v>
      </c>
      <c r="C127" s="190">
        <v>12</v>
      </c>
      <c r="D127" s="153" t="s">
        <v>331</v>
      </c>
      <c r="E127" s="191">
        <v>1280</v>
      </c>
      <c r="F127" s="192">
        <v>1280</v>
      </c>
      <c r="G127" s="192">
        <v>152.5</v>
      </c>
      <c r="H127" s="154">
        <v>4934</v>
      </c>
      <c r="I127" s="192">
        <v>667</v>
      </c>
      <c r="J127" s="293"/>
    </row>
    <row r="128" spans="1:10" ht="17.25" thickBot="1">
      <c r="A128" s="145">
        <v>105</v>
      </c>
      <c r="B128" s="150" t="s">
        <v>320</v>
      </c>
      <c r="C128" s="190">
        <v>12</v>
      </c>
      <c r="D128" s="153" t="s">
        <v>332</v>
      </c>
      <c r="E128" s="191">
        <v>1600</v>
      </c>
      <c r="F128" s="192">
        <v>1600</v>
      </c>
      <c r="G128" s="192">
        <v>432.7</v>
      </c>
      <c r="H128" s="154">
        <v>8581</v>
      </c>
      <c r="I128" s="192">
        <v>834</v>
      </c>
      <c r="J128" s="293">
        <v>2320</v>
      </c>
    </row>
    <row r="129" spans="1:10" ht="17.25" thickBot="1">
      <c r="A129" s="145">
        <v>105</v>
      </c>
      <c r="B129" s="150" t="s">
        <v>321</v>
      </c>
      <c r="C129" s="190">
        <v>12</v>
      </c>
      <c r="D129" s="153" t="s">
        <v>334</v>
      </c>
      <c r="E129" s="191">
        <v>1600</v>
      </c>
      <c r="F129" s="192">
        <v>1600</v>
      </c>
      <c r="G129" s="192">
        <v>439</v>
      </c>
      <c r="H129" s="154">
        <v>7260</v>
      </c>
      <c r="I129" s="192">
        <v>845</v>
      </c>
      <c r="J129" s="293">
        <v>944.8</v>
      </c>
    </row>
    <row r="130" spans="1:10" ht="17.25" thickBot="1">
      <c r="A130" s="145">
        <v>105</v>
      </c>
      <c r="B130" s="150" t="s">
        <v>322</v>
      </c>
      <c r="C130" s="190">
        <v>12</v>
      </c>
      <c r="D130" s="153" t="s">
        <v>335</v>
      </c>
      <c r="E130" s="191">
        <v>1760</v>
      </c>
      <c r="F130" s="192">
        <v>1600</v>
      </c>
      <c r="G130" s="192">
        <v>203</v>
      </c>
      <c r="H130" s="154">
        <v>6944</v>
      </c>
      <c r="I130" s="192">
        <v>929</v>
      </c>
      <c r="J130" s="293"/>
    </row>
    <row r="131" spans="1:10" ht="17.25" thickBot="1">
      <c r="A131" s="145">
        <v>105</v>
      </c>
      <c r="B131" s="150" t="s">
        <v>323</v>
      </c>
      <c r="C131" s="190">
        <v>12</v>
      </c>
      <c r="D131" s="153" t="s">
        <v>267</v>
      </c>
      <c r="E131" s="191">
        <v>1600</v>
      </c>
      <c r="F131" s="192">
        <v>1280</v>
      </c>
      <c r="G131" s="192">
        <v>415</v>
      </c>
      <c r="H131" s="154">
        <v>8701</v>
      </c>
      <c r="I131" s="192">
        <v>845</v>
      </c>
      <c r="J131" s="293">
        <v>2362</v>
      </c>
    </row>
    <row r="132" spans="1:10" ht="17.25" thickBot="1">
      <c r="A132" s="145">
        <v>105</v>
      </c>
      <c r="B132" s="150" t="s">
        <v>324</v>
      </c>
      <c r="C132" s="190">
        <v>12</v>
      </c>
      <c r="D132" s="153" t="s">
        <v>338</v>
      </c>
      <c r="E132" s="191">
        <v>1760</v>
      </c>
      <c r="F132" s="192">
        <v>1440</v>
      </c>
      <c r="G132" s="192">
        <v>343</v>
      </c>
      <c r="H132" s="154">
        <v>6642</v>
      </c>
      <c r="I132" s="192">
        <v>929</v>
      </c>
      <c r="J132" s="293">
        <v>709.6</v>
      </c>
    </row>
    <row r="133" spans="1:10" ht="17.25" thickBot="1">
      <c r="A133" s="145">
        <v>105</v>
      </c>
      <c r="B133" s="150" t="s">
        <v>325</v>
      </c>
      <c r="C133" s="179">
        <v>12</v>
      </c>
      <c r="D133" s="150" t="s">
        <v>362</v>
      </c>
      <c r="E133" s="180">
        <v>1440</v>
      </c>
      <c r="F133" s="181">
        <v>1440</v>
      </c>
      <c r="G133" s="181">
        <v>163.80000000000001</v>
      </c>
      <c r="H133" s="138">
        <v>5299</v>
      </c>
      <c r="I133" s="181">
        <v>760</v>
      </c>
      <c r="J133" s="291"/>
    </row>
    <row r="134" spans="1:10" ht="17.25" thickBot="1">
      <c r="A134" s="160">
        <v>106</v>
      </c>
      <c r="B134" s="159" t="s">
        <v>91</v>
      </c>
      <c r="C134" s="187">
        <v>12</v>
      </c>
      <c r="D134" s="157" t="s">
        <v>364</v>
      </c>
      <c r="E134" s="188">
        <v>1280</v>
      </c>
      <c r="F134" s="189">
        <v>1280</v>
      </c>
      <c r="G134" s="189">
        <v>152.5</v>
      </c>
      <c r="H134" s="158">
        <v>4934</v>
      </c>
      <c r="I134" s="189">
        <v>676</v>
      </c>
      <c r="J134" s="294"/>
    </row>
    <row r="135" spans="1:10" ht="17.25" thickBot="1">
      <c r="A135" s="145">
        <v>106</v>
      </c>
      <c r="B135" s="150" t="s">
        <v>92</v>
      </c>
      <c r="C135" s="190">
        <v>12</v>
      </c>
      <c r="D135" s="153" t="s">
        <v>368</v>
      </c>
      <c r="E135" s="191">
        <v>1760</v>
      </c>
      <c r="F135" s="192">
        <v>1440</v>
      </c>
      <c r="G135" s="192">
        <v>163.80000000000001</v>
      </c>
      <c r="H135" s="154">
        <v>6051</v>
      </c>
      <c r="I135" s="192">
        <v>929</v>
      </c>
      <c r="J135" s="293"/>
    </row>
    <row r="136" spans="1:10" ht="17.25" thickBot="1">
      <c r="A136" s="145">
        <v>106</v>
      </c>
      <c r="B136" s="150" t="s">
        <v>95</v>
      </c>
      <c r="C136" s="190">
        <v>12</v>
      </c>
      <c r="D136" s="153" t="s">
        <v>369</v>
      </c>
      <c r="E136" s="191">
        <v>1440</v>
      </c>
      <c r="F136" s="192">
        <v>1440</v>
      </c>
      <c r="G136" s="192">
        <v>163.80000000000001</v>
      </c>
      <c r="H136" s="154">
        <v>5299</v>
      </c>
      <c r="I136" s="192">
        <v>760</v>
      </c>
      <c r="J136" s="293"/>
    </row>
    <row r="137" spans="1:10" ht="17.25" thickBot="1">
      <c r="A137" s="145">
        <v>106</v>
      </c>
      <c r="B137" s="150" t="s">
        <v>96</v>
      </c>
      <c r="C137" s="190">
        <v>12</v>
      </c>
      <c r="D137" s="153" t="s">
        <v>370</v>
      </c>
      <c r="E137" s="191">
        <v>1600</v>
      </c>
      <c r="F137" s="192">
        <v>1280</v>
      </c>
      <c r="G137" s="192">
        <v>152.5</v>
      </c>
      <c r="H137" s="154">
        <v>5686</v>
      </c>
      <c r="I137" s="192">
        <v>845</v>
      </c>
      <c r="J137" s="293"/>
    </row>
    <row r="138" spans="1:10" ht="17.25" thickBot="1">
      <c r="A138" s="145">
        <v>106</v>
      </c>
      <c r="B138" s="150" t="s">
        <v>97</v>
      </c>
      <c r="C138" s="190">
        <v>12</v>
      </c>
      <c r="D138" s="153" t="s">
        <v>372</v>
      </c>
      <c r="E138" s="191">
        <v>1600</v>
      </c>
      <c r="F138" s="192">
        <v>1600</v>
      </c>
      <c r="G138" s="192">
        <v>175.1</v>
      </c>
      <c r="H138" s="154">
        <v>5663</v>
      </c>
      <c r="I138" s="192">
        <v>845</v>
      </c>
      <c r="J138" s="293"/>
    </row>
    <row r="139" spans="1:10" ht="17.25" thickBot="1">
      <c r="A139" s="145">
        <v>106</v>
      </c>
      <c r="B139" s="150" t="s">
        <v>98</v>
      </c>
      <c r="C139" s="190">
        <v>12</v>
      </c>
      <c r="D139" s="153" t="s">
        <v>373</v>
      </c>
      <c r="E139" s="191">
        <v>1440</v>
      </c>
      <c r="F139" s="192">
        <v>1280</v>
      </c>
      <c r="G139" s="192">
        <v>153.4</v>
      </c>
      <c r="H139" s="154">
        <v>5339</v>
      </c>
      <c r="I139" s="192">
        <v>760</v>
      </c>
      <c r="J139" s="293"/>
    </row>
    <row r="140" spans="1:10" ht="17.25" thickBot="1">
      <c r="A140" s="145">
        <v>106</v>
      </c>
      <c r="B140" s="150" t="s">
        <v>99</v>
      </c>
      <c r="C140" s="190">
        <v>12</v>
      </c>
      <c r="D140" s="153" t="s">
        <v>374</v>
      </c>
      <c r="E140" s="191">
        <v>1440</v>
      </c>
      <c r="F140" s="192">
        <v>1440</v>
      </c>
      <c r="G140" s="192">
        <v>190.8</v>
      </c>
      <c r="H140" s="154">
        <v>6172</v>
      </c>
      <c r="I140" s="192">
        <v>760</v>
      </c>
      <c r="J140" s="293"/>
    </row>
    <row r="141" spans="1:10" ht="17.25" thickBot="1">
      <c r="A141" s="145">
        <v>106</v>
      </c>
      <c r="B141" s="150" t="s">
        <v>68</v>
      </c>
      <c r="C141" s="190">
        <v>12</v>
      </c>
      <c r="D141" s="153" t="s">
        <v>376</v>
      </c>
      <c r="E141" s="191">
        <v>1280</v>
      </c>
      <c r="F141" s="192">
        <v>1280</v>
      </c>
      <c r="G141" s="192">
        <v>179.1</v>
      </c>
      <c r="H141" s="154">
        <v>5791</v>
      </c>
      <c r="I141" s="192">
        <v>677</v>
      </c>
      <c r="J141" s="293"/>
    </row>
    <row r="142" spans="1:10" ht="17.25" thickBot="1">
      <c r="A142" s="145">
        <v>106</v>
      </c>
      <c r="B142" s="150" t="s">
        <v>69</v>
      </c>
      <c r="C142" s="190">
        <v>12</v>
      </c>
      <c r="D142" s="153" t="s">
        <v>381</v>
      </c>
      <c r="E142" s="191">
        <v>1440</v>
      </c>
      <c r="F142" s="192">
        <v>1440</v>
      </c>
      <c r="G142" s="192">
        <v>190.8</v>
      </c>
      <c r="H142" s="154">
        <v>6172</v>
      </c>
      <c r="I142" s="192">
        <v>762</v>
      </c>
      <c r="J142" s="293"/>
    </row>
    <row r="143" spans="1:10" ht="17.25" thickBot="1">
      <c r="A143" s="145">
        <v>106</v>
      </c>
      <c r="B143" s="150" t="s">
        <v>70</v>
      </c>
      <c r="C143" s="190">
        <v>12</v>
      </c>
      <c r="D143" s="153" t="s">
        <v>382</v>
      </c>
      <c r="E143" s="191">
        <v>1280</v>
      </c>
      <c r="F143" s="192">
        <v>1280</v>
      </c>
      <c r="G143" s="192">
        <v>179.1</v>
      </c>
      <c r="H143" s="154">
        <v>5791</v>
      </c>
      <c r="I143" s="192">
        <v>677</v>
      </c>
      <c r="J143" s="293"/>
    </row>
    <row r="144" spans="1:10" ht="17.25" thickBot="1">
      <c r="A144" s="145">
        <v>106</v>
      </c>
      <c r="B144" s="150" t="s">
        <v>88</v>
      </c>
      <c r="C144" s="190">
        <v>12</v>
      </c>
      <c r="D144" s="153" t="s">
        <v>383</v>
      </c>
      <c r="E144" s="191">
        <v>1440</v>
      </c>
      <c r="F144" s="192">
        <v>1440</v>
      </c>
      <c r="G144" s="192">
        <v>166.5</v>
      </c>
      <c r="H144" s="154">
        <v>5385</v>
      </c>
      <c r="I144" s="192">
        <v>762</v>
      </c>
      <c r="J144" s="293"/>
    </row>
    <row r="145" spans="1:11" ht="17.25" thickBot="1">
      <c r="A145" s="145">
        <v>106</v>
      </c>
      <c r="B145" s="150" t="s">
        <v>89</v>
      </c>
      <c r="C145" s="179">
        <v>12</v>
      </c>
      <c r="D145" s="153" t="s">
        <v>395</v>
      </c>
      <c r="E145" s="191">
        <v>1600</v>
      </c>
      <c r="F145" s="192">
        <v>1440</v>
      </c>
      <c r="G145" s="192">
        <v>163.80000000000001</v>
      </c>
      <c r="H145" s="154">
        <v>5675</v>
      </c>
      <c r="I145" s="192">
        <v>846</v>
      </c>
      <c r="J145" s="326"/>
    </row>
    <row r="146" spans="1:11" ht="17.25" thickBot="1">
      <c r="A146" s="145">
        <v>107</v>
      </c>
      <c r="B146" s="150" t="s">
        <v>389</v>
      </c>
      <c r="C146" s="190">
        <v>12</v>
      </c>
      <c r="D146" s="153" t="s">
        <v>396</v>
      </c>
      <c r="E146" s="191">
        <v>1600</v>
      </c>
      <c r="F146" s="192">
        <v>1280</v>
      </c>
      <c r="G146" s="192">
        <v>152.5</v>
      </c>
      <c r="H146" s="154">
        <v>5686</v>
      </c>
      <c r="I146" s="192">
        <v>846</v>
      </c>
      <c r="J146" s="326"/>
    </row>
    <row r="147" spans="1:11" ht="17.25" thickBot="1">
      <c r="A147" s="145">
        <v>107</v>
      </c>
      <c r="B147" s="150" t="s">
        <v>390</v>
      </c>
      <c r="C147" s="190">
        <v>12</v>
      </c>
      <c r="D147" s="153" t="s">
        <v>397</v>
      </c>
      <c r="E147" s="191">
        <v>1440</v>
      </c>
      <c r="F147" s="192">
        <v>1440</v>
      </c>
      <c r="G147" s="192">
        <v>163.80000000000001</v>
      </c>
      <c r="H147" s="154">
        <v>5299</v>
      </c>
      <c r="I147" s="192">
        <v>762</v>
      </c>
      <c r="J147" s="326"/>
    </row>
    <row r="148" spans="1:11" ht="17.25" thickBot="1">
      <c r="A148" s="145">
        <v>107</v>
      </c>
      <c r="B148" s="150" t="s">
        <v>391</v>
      </c>
      <c r="C148" s="190">
        <v>12</v>
      </c>
      <c r="D148" s="153" t="s">
        <v>398</v>
      </c>
      <c r="E148" s="191">
        <v>1760</v>
      </c>
      <c r="F148" s="192">
        <v>1440</v>
      </c>
      <c r="G148" s="192">
        <v>163.80000000000001</v>
      </c>
      <c r="H148" s="154">
        <v>6051</v>
      </c>
      <c r="I148" s="192">
        <v>931</v>
      </c>
      <c r="J148" s="326"/>
    </row>
    <row r="149" spans="1:11" ht="17.25" thickBot="1">
      <c r="A149" s="145">
        <v>107</v>
      </c>
      <c r="B149" s="150" t="s">
        <v>392</v>
      </c>
      <c r="C149" s="190">
        <v>12</v>
      </c>
      <c r="D149" s="153" t="s">
        <v>403</v>
      </c>
      <c r="E149" s="191">
        <v>1440</v>
      </c>
      <c r="F149" s="192">
        <v>1440</v>
      </c>
      <c r="G149" s="192">
        <v>163.80000000000001</v>
      </c>
      <c r="H149" s="154">
        <v>5299</v>
      </c>
      <c r="I149" s="192">
        <v>762</v>
      </c>
      <c r="J149" s="326"/>
    </row>
    <row r="150" spans="1:11" ht="17.25" thickBot="1">
      <c r="A150" s="145">
        <v>107</v>
      </c>
      <c r="B150" s="150" t="s">
        <v>393</v>
      </c>
      <c r="C150" s="190">
        <v>12</v>
      </c>
      <c r="D150" s="153" t="s">
        <v>404</v>
      </c>
      <c r="E150" s="191">
        <v>1440</v>
      </c>
      <c r="F150" s="192">
        <v>1440</v>
      </c>
      <c r="G150" s="192">
        <v>167.8</v>
      </c>
      <c r="H150" s="154">
        <v>5426</v>
      </c>
      <c r="I150" s="192">
        <v>762</v>
      </c>
      <c r="J150" s="326"/>
    </row>
    <row r="151" spans="1:11" ht="17.25" thickBot="1">
      <c r="A151" s="145">
        <v>107</v>
      </c>
      <c r="B151" s="150" t="s">
        <v>411</v>
      </c>
      <c r="C151" s="190">
        <v>12</v>
      </c>
      <c r="D151" s="153" t="s">
        <v>417</v>
      </c>
      <c r="E151" s="191">
        <v>1440</v>
      </c>
      <c r="F151" s="192">
        <v>1440</v>
      </c>
      <c r="G151" s="192">
        <v>168.1</v>
      </c>
      <c r="H151" s="154">
        <v>5438</v>
      </c>
      <c r="I151" s="192">
        <v>762</v>
      </c>
      <c r="J151" s="326"/>
    </row>
    <row r="152" spans="1:11" ht="17.25" thickBot="1">
      <c r="A152" s="145">
        <v>107</v>
      </c>
      <c r="B152" s="150" t="s">
        <v>412</v>
      </c>
      <c r="C152" s="190">
        <v>12</v>
      </c>
      <c r="D152" s="153" t="s">
        <v>420</v>
      </c>
      <c r="E152" s="191">
        <v>1280</v>
      </c>
      <c r="F152" s="192">
        <v>1280</v>
      </c>
      <c r="G152" s="192">
        <v>182.2</v>
      </c>
      <c r="H152" s="154">
        <v>5894</v>
      </c>
      <c r="I152" s="192">
        <v>677</v>
      </c>
      <c r="J152" s="326"/>
    </row>
    <row r="153" spans="1:11" ht="17.25" thickBot="1">
      <c r="A153" s="145">
        <v>107</v>
      </c>
      <c r="B153" s="150" t="s">
        <v>413</v>
      </c>
      <c r="C153" s="190">
        <v>12</v>
      </c>
      <c r="D153" s="153" t="s">
        <v>421</v>
      </c>
      <c r="E153" s="191">
        <v>1600</v>
      </c>
      <c r="F153" s="192">
        <v>1280</v>
      </c>
      <c r="G153" s="192">
        <v>184.1</v>
      </c>
      <c r="H153" s="154">
        <v>6778</v>
      </c>
      <c r="I153" s="192">
        <v>886</v>
      </c>
      <c r="J153" s="326"/>
    </row>
    <row r="154" spans="1:11" ht="17.25" thickBot="1">
      <c r="A154" s="145">
        <v>107</v>
      </c>
      <c r="B154" s="150" t="s">
        <v>414</v>
      </c>
      <c r="C154" s="190">
        <v>12</v>
      </c>
      <c r="D154" s="153" t="s">
        <v>423</v>
      </c>
      <c r="E154" s="191">
        <v>1600</v>
      </c>
      <c r="F154" s="192">
        <v>1440</v>
      </c>
      <c r="G154" s="192">
        <v>196.4</v>
      </c>
      <c r="H154" s="154">
        <v>6766</v>
      </c>
      <c r="I154" s="192">
        <v>886</v>
      </c>
      <c r="J154" s="326"/>
    </row>
    <row r="155" spans="1:11" ht="17.25" thickBot="1">
      <c r="A155" s="145">
        <v>107</v>
      </c>
      <c r="B155" s="150" t="s">
        <v>415</v>
      </c>
      <c r="C155" s="190">
        <v>12</v>
      </c>
      <c r="D155" s="153" t="s">
        <v>426</v>
      </c>
      <c r="E155" s="191">
        <v>1440</v>
      </c>
      <c r="F155" s="192">
        <v>1280</v>
      </c>
      <c r="G155" s="192">
        <v>184.1</v>
      </c>
      <c r="H155" s="154">
        <v>6366</v>
      </c>
      <c r="I155" s="192">
        <v>798</v>
      </c>
      <c r="J155" s="326"/>
    </row>
    <row r="156" spans="1:11" ht="17.25" thickBot="1">
      <c r="A156" s="145">
        <v>107</v>
      </c>
      <c r="B156" s="150" t="s">
        <v>416</v>
      </c>
      <c r="C156" s="190">
        <v>12</v>
      </c>
      <c r="D156" s="153" t="s">
        <v>427</v>
      </c>
      <c r="E156" s="191">
        <v>1760</v>
      </c>
      <c r="F156" s="192">
        <v>1440</v>
      </c>
      <c r="G156" s="192">
        <v>168.1</v>
      </c>
      <c r="H156" s="154">
        <v>6222</v>
      </c>
      <c r="I156" s="192">
        <v>975</v>
      </c>
      <c r="J156" s="326"/>
    </row>
    <row r="157" spans="1:11" ht="17.25" thickBot="1">
      <c r="A157" s="145">
        <v>107</v>
      </c>
      <c r="B157" s="150" t="s">
        <v>62</v>
      </c>
      <c r="C157" s="190">
        <v>12</v>
      </c>
      <c r="D157" s="153" t="s">
        <v>56</v>
      </c>
      <c r="E157" s="191">
        <v>1760</v>
      </c>
      <c r="F157" s="192">
        <v>1600</v>
      </c>
      <c r="G157" s="192">
        <v>179.9</v>
      </c>
      <c r="H157" s="154">
        <v>6211</v>
      </c>
      <c r="I157" s="192">
        <v>975</v>
      </c>
      <c r="J157" s="326"/>
    </row>
    <row r="158" spans="1:11" ht="17.25" thickBot="1">
      <c r="A158" s="145">
        <v>108</v>
      </c>
      <c r="B158" s="150" t="s">
        <v>433</v>
      </c>
      <c r="C158" s="190">
        <v>9</v>
      </c>
      <c r="D158" s="153" t="s">
        <v>470</v>
      </c>
      <c r="E158" s="191">
        <v>1600</v>
      </c>
      <c r="F158" s="192">
        <v>1600</v>
      </c>
      <c r="G158" s="192">
        <v>174.2</v>
      </c>
      <c r="H158" s="154">
        <v>5634</v>
      </c>
      <c r="I158" s="192">
        <v>886</v>
      </c>
      <c r="J158" s="326"/>
      <c r="K158" s="369" t="s">
        <v>498</v>
      </c>
    </row>
    <row r="159" spans="1:11" ht="17.25" thickBot="1">
      <c r="A159" s="145">
        <v>108</v>
      </c>
      <c r="B159" s="150" t="s">
        <v>434</v>
      </c>
      <c r="C159" s="190">
        <v>9</v>
      </c>
      <c r="D159" s="153" t="s">
        <v>471</v>
      </c>
      <c r="E159" s="191">
        <v>1440</v>
      </c>
      <c r="F159" s="192">
        <v>1440</v>
      </c>
      <c r="G159" s="192">
        <v>152.6</v>
      </c>
      <c r="H159" s="154">
        <v>4934</v>
      </c>
      <c r="I159" s="192">
        <v>798</v>
      </c>
      <c r="J159" s="326"/>
    </row>
    <row r="160" spans="1:11" ht="17.25" thickBot="1">
      <c r="A160" s="145">
        <v>108</v>
      </c>
      <c r="B160" s="150" t="s">
        <v>435</v>
      </c>
      <c r="C160" s="190">
        <v>9</v>
      </c>
      <c r="D160" s="153" t="s">
        <v>472</v>
      </c>
      <c r="E160" s="191">
        <v>1760</v>
      </c>
      <c r="F160" s="192">
        <v>1760</v>
      </c>
      <c r="G160" s="192">
        <v>176.1</v>
      </c>
      <c r="H160" s="154">
        <v>5695</v>
      </c>
      <c r="I160" s="192">
        <v>975</v>
      </c>
      <c r="J160" s="326"/>
    </row>
    <row r="161" spans="1:10" ht="17.25" thickBot="1">
      <c r="A161" s="145">
        <v>108</v>
      </c>
      <c r="B161" s="150" t="s">
        <v>436</v>
      </c>
      <c r="C161" s="190">
        <v>9</v>
      </c>
      <c r="D161" s="153" t="s">
        <v>497</v>
      </c>
      <c r="E161" s="191">
        <v>1600</v>
      </c>
      <c r="F161" s="192">
        <v>1440</v>
      </c>
      <c r="G161" s="192">
        <v>152.6</v>
      </c>
      <c r="H161" s="154">
        <v>5326</v>
      </c>
      <c r="I161" s="192">
        <v>886</v>
      </c>
      <c r="J161" s="326"/>
    </row>
    <row r="162" spans="1:10" ht="17.25" thickBot="1">
      <c r="A162" s="145">
        <v>108</v>
      </c>
      <c r="B162" s="150" t="s">
        <v>437</v>
      </c>
      <c r="C162" s="190">
        <v>9</v>
      </c>
      <c r="D162" s="153" t="s">
        <v>502</v>
      </c>
      <c r="E162" s="191">
        <v>1600</v>
      </c>
      <c r="F162" s="192">
        <v>1440</v>
      </c>
      <c r="G162" s="192">
        <v>152.6</v>
      </c>
      <c r="H162" s="154">
        <v>5326</v>
      </c>
      <c r="I162" s="192">
        <v>886</v>
      </c>
      <c r="J162" s="326"/>
    </row>
    <row r="163" spans="1:10" ht="17.25" thickBot="1">
      <c r="A163" s="145">
        <v>108</v>
      </c>
      <c r="B163" s="150" t="s">
        <v>173</v>
      </c>
      <c r="C163" s="190">
        <v>9</v>
      </c>
      <c r="D163" s="153" t="s">
        <v>58</v>
      </c>
      <c r="E163" s="191">
        <v>1440</v>
      </c>
      <c r="F163" s="192">
        <v>1440</v>
      </c>
      <c r="G163" s="192">
        <v>152.6</v>
      </c>
      <c r="H163" s="154">
        <v>4934</v>
      </c>
      <c r="I163" s="192">
        <v>798</v>
      </c>
      <c r="J163" s="326"/>
    </row>
    <row r="164" spans="1:10" ht="17.25" thickBot="1">
      <c r="A164" s="145">
        <v>108</v>
      </c>
      <c r="B164" s="150" t="s">
        <v>503</v>
      </c>
      <c r="C164" s="190">
        <v>9</v>
      </c>
      <c r="D164" s="153" t="s">
        <v>509</v>
      </c>
      <c r="E164" s="191">
        <v>1440</v>
      </c>
      <c r="F164" s="192">
        <v>1280</v>
      </c>
      <c r="G164" s="192">
        <v>161.4</v>
      </c>
      <c r="H164" s="154">
        <v>5630</v>
      </c>
      <c r="I164" s="192">
        <v>798</v>
      </c>
      <c r="J164" s="326"/>
    </row>
    <row r="165" spans="1:10" ht="17.25" thickBot="1">
      <c r="A165" s="145">
        <v>108</v>
      </c>
      <c r="B165" s="150" t="s">
        <v>504</v>
      </c>
      <c r="C165" s="190">
        <v>9</v>
      </c>
      <c r="D165" s="153" t="s">
        <v>510</v>
      </c>
      <c r="E165" s="191">
        <v>1760</v>
      </c>
      <c r="F165" s="192">
        <v>1600</v>
      </c>
      <c r="G165" s="192">
        <v>187.6</v>
      </c>
      <c r="H165" s="154">
        <v>6479</v>
      </c>
      <c r="I165" s="192">
        <v>975</v>
      </c>
      <c r="J165" s="326"/>
    </row>
    <row r="166" spans="1:10" ht="17.25" thickBot="1">
      <c r="A166" s="145">
        <v>108</v>
      </c>
      <c r="B166" s="150" t="s">
        <v>505</v>
      </c>
      <c r="C166" s="190">
        <v>9</v>
      </c>
      <c r="D166" s="153" t="s">
        <v>513</v>
      </c>
      <c r="E166" s="191">
        <v>1280</v>
      </c>
      <c r="F166" s="192">
        <v>1280</v>
      </c>
      <c r="G166" s="192">
        <v>162.80000000000001</v>
      </c>
      <c r="H166" s="154">
        <v>5265</v>
      </c>
      <c r="I166" s="192">
        <v>682</v>
      </c>
      <c r="J166" s="326"/>
    </row>
    <row r="167" spans="1:10" ht="17.25" thickBot="1">
      <c r="A167" s="145">
        <v>108</v>
      </c>
      <c r="B167" s="150" t="s">
        <v>506</v>
      </c>
      <c r="C167" s="190">
        <v>9</v>
      </c>
      <c r="D167" s="153" t="s">
        <v>515</v>
      </c>
      <c r="E167" s="191">
        <v>1600</v>
      </c>
      <c r="F167" s="192">
        <v>1440</v>
      </c>
      <c r="G167" s="192">
        <v>175.2</v>
      </c>
      <c r="H167" s="154">
        <v>6079</v>
      </c>
      <c r="I167" s="192">
        <v>853</v>
      </c>
      <c r="J167" s="326"/>
    </row>
    <row r="168" spans="1:10" ht="17.25" thickBot="1">
      <c r="A168" s="145">
        <v>108</v>
      </c>
      <c r="B168" s="150" t="s">
        <v>507</v>
      </c>
      <c r="C168" s="190">
        <v>9</v>
      </c>
      <c r="D168" s="153" t="s">
        <v>516</v>
      </c>
      <c r="E168" s="191">
        <v>1440</v>
      </c>
      <c r="F168" s="192">
        <v>1440</v>
      </c>
      <c r="G168" s="192">
        <v>152.6</v>
      </c>
      <c r="H168" s="154">
        <v>4934</v>
      </c>
      <c r="I168" s="192">
        <v>768</v>
      </c>
      <c r="J168" s="326"/>
    </row>
    <row r="169" spans="1:10" ht="17.25" thickBot="1">
      <c r="A169" s="145">
        <v>108</v>
      </c>
      <c r="B169" s="150" t="s">
        <v>508</v>
      </c>
      <c r="C169" s="179">
        <v>9</v>
      </c>
      <c r="D169" s="150"/>
      <c r="E169" s="180"/>
      <c r="F169" s="181"/>
      <c r="G169" s="181"/>
      <c r="H169" s="138"/>
      <c r="I169" s="181"/>
      <c r="J169" s="29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F14" sqref="F14"/>
    </sheetView>
  </sheetViews>
  <sheetFormatPr defaultRowHeight="16.5"/>
  <cols>
    <col min="1" max="1" width="9.625" customWidth="1"/>
    <col min="2" max="3" width="24.5" customWidth="1"/>
    <col min="4" max="4" width="17.125" customWidth="1"/>
    <col min="6" max="6" width="23.875" customWidth="1"/>
  </cols>
  <sheetData>
    <row r="1" spans="1:10" ht="19.5">
      <c r="A1" s="377" t="s">
        <v>441</v>
      </c>
      <c r="B1" s="377"/>
      <c r="C1" s="377"/>
      <c r="D1" s="377"/>
      <c r="E1" s="241"/>
      <c r="F1" s="241"/>
      <c r="G1" s="241"/>
      <c r="H1" s="241"/>
      <c r="I1" s="241"/>
      <c r="J1" s="241"/>
    </row>
    <row r="2" spans="1:10" ht="19.5">
      <c r="A2" s="349"/>
      <c r="B2" s="350" t="s">
        <v>442</v>
      </c>
      <c r="C2" s="350" t="s">
        <v>443</v>
      </c>
      <c r="D2" s="350" t="s">
        <v>444</v>
      </c>
      <c r="E2" s="241"/>
      <c r="F2" s="241"/>
      <c r="G2" s="241"/>
      <c r="H2" s="241"/>
      <c r="I2" s="241"/>
      <c r="J2" s="241"/>
    </row>
    <row r="3" spans="1:10" ht="19.5">
      <c r="A3" s="351" t="s">
        <v>445</v>
      </c>
      <c r="B3" s="352">
        <v>864320</v>
      </c>
      <c r="C3" s="353">
        <v>27603.57</v>
      </c>
      <c r="D3" s="363">
        <f>B3/C3</f>
        <v>31.311891903837076</v>
      </c>
      <c r="E3" s="241"/>
      <c r="F3" s="241"/>
      <c r="G3" s="241"/>
      <c r="H3" s="241"/>
      <c r="I3" s="241"/>
      <c r="J3" s="241"/>
    </row>
    <row r="4" spans="1:10" ht="19.5">
      <c r="A4" s="351" t="s">
        <v>446</v>
      </c>
      <c r="B4" s="352">
        <v>903360</v>
      </c>
      <c r="C4" s="353">
        <v>27603.57</v>
      </c>
      <c r="D4" s="363">
        <f t="shared" ref="D4:D12" si="0">B4/C4</f>
        <v>32.726201719560187</v>
      </c>
      <c r="E4" s="241"/>
      <c r="F4" s="241"/>
      <c r="G4" s="241"/>
      <c r="H4" s="241"/>
      <c r="I4" s="241"/>
      <c r="J4" s="241"/>
    </row>
    <row r="5" spans="1:10" ht="19.5">
      <c r="A5" s="351" t="s">
        <v>447</v>
      </c>
      <c r="B5" s="352">
        <v>784820</v>
      </c>
      <c r="C5" s="353">
        <v>27603.57</v>
      </c>
      <c r="D5" s="363">
        <f t="shared" si="0"/>
        <v>28.431829651019779</v>
      </c>
      <c r="E5" s="241"/>
      <c r="F5" s="241"/>
      <c r="G5" s="241"/>
      <c r="H5" s="241"/>
      <c r="I5" s="241"/>
      <c r="J5" s="241"/>
    </row>
    <row r="6" spans="1:10" ht="19.5">
      <c r="A6" s="351" t="s">
        <v>448</v>
      </c>
      <c r="B6" s="352">
        <v>1286900</v>
      </c>
      <c r="C6" s="353">
        <v>59733.27</v>
      </c>
      <c r="D6" s="363">
        <f t="shared" si="0"/>
        <v>21.54410766395344</v>
      </c>
      <c r="E6" s="241"/>
      <c r="F6" s="241"/>
      <c r="G6" s="241"/>
      <c r="H6" s="241"/>
      <c r="I6" s="241"/>
      <c r="J6" s="241"/>
    </row>
    <row r="7" spans="1:10" ht="19.5">
      <c r="A7" s="351" t="s">
        <v>449</v>
      </c>
      <c r="B7" s="352">
        <v>1423100</v>
      </c>
      <c r="C7" s="353">
        <v>59733.27</v>
      </c>
      <c r="D7" s="363">
        <f t="shared" si="0"/>
        <v>23.824244010080147</v>
      </c>
      <c r="E7" s="241"/>
      <c r="F7" s="241"/>
      <c r="G7" s="241"/>
      <c r="H7" s="241"/>
      <c r="I7" s="241"/>
      <c r="J7" s="241"/>
    </row>
    <row r="8" spans="1:10" ht="19.5">
      <c r="A8" s="351" t="s">
        <v>450</v>
      </c>
      <c r="B8" s="352">
        <v>1608600</v>
      </c>
      <c r="C8" s="353">
        <v>59733.27</v>
      </c>
      <c r="D8" s="363">
        <f t="shared" si="0"/>
        <v>26.929716052712333</v>
      </c>
      <c r="E8" s="241"/>
      <c r="F8" s="241"/>
      <c r="G8" s="241"/>
      <c r="H8" s="241"/>
      <c r="I8" s="241"/>
      <c r="J8" s="241"/>
    </row>
    <row r="9" spans="1:10" ht="19.5">
      <c r="A9" s="351" t="s">
        <v>451</v>
      </c>
      <c r="B9" s="352">
        <v>1647200</v>
      </c>
      <c r="C9" s="353">
        <v>59733.27</v>
      </c>
      <c r="D9" s="363">
        <f t="shared" si="0"/>
        <v>27.575922095006685</v>
      </c>
      <c r="E9" s="241"/>
      <c r="F9" s="241"/>
      <c r="G9" s="241"/>
      <c r="H9" s="241"/>
      <c r="I9" s="241"/>
      <c r="J9" s="241"/>
    </row>
    <row r="10" spans="1:10" ht="19.5">
      <c r="A10" s="351" t="s">
        <v>452</v>
      </c>
      <c r="B10" s="352">
        <v>1771967</v>
      </c>
      <c r="C10" s="353">
        <v>59733.27</v>
      </c>
      <c r="D10" s="363">
        <f t="shared" si="0"/>
        <v>29.664657568554343</v>
      </c>
      <c r="E10" s="241"/>
      <c r="F10" s="241"/>
      <c r="G10" s="241"/>
      <c r="H10" s="241"/>
      <c r="I10" s="241"/>
      <c r="J10" s="241"/>
    </row>
    <row r="11" spans="1:10" ht="19.5">
      <c r="A11" s="351" t="s">
        <v>453</v>
      </c>
      <c r="B11" s="352">
        <v>1838100</v>
      </c>
      <c r="C11" s="353">
        <v>70334.570000000007</v>
      </c>
      <c r="D11" s="363">
        <f t="shared" si="0"/>
        <v>26.133663716149822</v>
      </c>
      <c r="E11" s="241"/>
      <c r="F11" s="241"/>
      <c r="G11" s="241"/>
      <c r="H11" s="241"/>
      <c r="I11" s="241"/>
      <c r="J11" s="241"/>
    </row>
    <row r="12" spans="1:10" ht="19.5">
      <c r="A12" s="351" t="s">
        <v>454</v>
      </c>
      <c r="B12" s="352">
        <v>1917100</v>
      </c>
      <c r="C12" s="353">
        <v>70334.570000000007</v>
      </c>
      <c r="D12" s="363">
        <f t="shared" si="0"/>
        <v>27.256866715755848</v>
      </c>
      <c r="E12" s="241"/>
      <c r="F12" s="241"/>
      <c r="G12" s="241"/>
      <c r="H12" s="241"/>
      <c r="I12" s="241"/>
      <c r="J12" s="241"/>
    </row>
    <row r="13" spans="1:10" ht="19.5">
      <c r="A13" s="351" t="s">
        <v>455</v>
      </c>
      <c r="B13" s="352">
        <v>2056800</v>
      </c>
      <c r="C13" s="353">
        <v>70334.570000000007</v>
      </c>
      <c r="D13" s="363">
        <f>B13/C13</f>
        <v>29.243087716324986</v>
      </c>
      <c r="E13" s="241"/>
      <c r="F13" s="241"/>
      <c r="G13" s="241"/>
      <c r="H13" s="241"/>
      <c r="I13" s="241"/>
      <c r="J13" s="241"/>
    </row>
    <row r="14" spans="1:10" ht="19.5">
      <c r="A14" s="351" t="s">
        <v>456</v>
      </c>
      <c r="B14" s="352">
        <v>2108700</v>
      </c>
      <c r="C14" s="353">
        <v>74869.31</v>
      </c>
      <c r="D14" s="363">
        <f>B14/C14</f>
        <v>28.165078588276025</v>
      </c>
      <c r="E14" s="241"/>
      <c r="F14" s="241"/>
      <c r="G14" s="241"/>
      <c r="H14" s="241"/>
      <c r="I14" s="241"/>
      <c r="J14" s="241"/>
    </row>
    <row r="15" spans="1:10" ht="19.5">
      <c r="A15" s="351" t="s">
        <v>438</v>
      </c>
      <c r="B15" s="352">
        <v>2298000</v>
      </c>
      <c r="C15" s="353">
        <v>74869.31</v>
      </c>
      <c r="D15" s="363">
        <v>30.476390544998228</v>
      </c>
      <c r="E15" s="241"/>
      <c r="F15" s="241"/>
      <c r="G15" s="241"/>
      <c r="H15" s="241"/>
      <c r="I15" s="241"/>
      <c r="J15" s="241"/>
    </row>
    <row r="16" spans="1:10" ht="19.5">
      <c r="A16" s="351" t="s">
        <v>457</v>
      </c>
      <c r="B16" s="352"/>
      <c r="C16" s="353"/>
      <c r="D16" s="354"/>
      <c r="E16" s="241"/>
      <c r="F16" s="241"/>
      <c r="G16" s="241"/>
      <c r="H16" s="241"/>
      <c r="I16" s="241"/>
      <c r="J16" s="241"/>
    </row>
    <row r="17" spans="1:10">
      <c r="A17" s="355"/>
      <c r="B17" s="355"/>
      <c r="C17" s="355"/>
      <c r="D17" s="355"/>
      <c r="E17" s="241"/>
      <c r="F17" s="241"/>
      <c r="G17" s="241"/>
      <c r="H17" s="241"/>
      <c r="I17" s="241"/>
      <c r="J17" s="241"/>
    </row>
    <row r="18" spans="1:10">
      <c r="A18" s="241"/>
      <c r="B18" s="241"/>
      <c r="C18" s="241"/>
      <c r="D18" s="241"/>
      <c r="E18" s="241"/>
      <c r="F18" s="241"/>
      <c r="G18" s="241"/>
      <c r="H18" s="241"/>
      <c r="I18" s="241"/>
      <c r="J18" s="241"/>
    </row>
    <row r="19" spans="1:10">
      <c r="A19" s="241"/>
      <c r="B19" s="241"/>
      <c r="C19" s="241"/>
      <c r="D19" s="241"/>
      <c r="E19" s="241"/>
      <c r="F19" s="241"/>
      <c r="G19" s="241"/>
      <c r="H19" s="241"/>
      <c r="I19" s="241"/>
      <c r="J19" s="241"/>
    </row>
    <row r="20" spans="1:10">
      <c r="A20" s="241"/>
      <c r="B20" s="241"/>
      <c r="C20" s="241"/>
      <c r="D20" s="241"/>
      <c r="E20" s="241"/>
      <c r="F20" s="241"/>
      <c r="G20" s="241"/>
      <c r="H20" s="241"/>
      <c r="I20" s="241"/>
      <c r="J20" s="241"/>
    </row>
    <row r="21" spans="1:10">
      <c r="A21" s="241"/>
      <c r="B21" s="241"/>
      <c r="C21" s="241"/>
      <c r="D21" s="241"/>
      <c r="E21" s="241"/>
      <c r="F21" s="241"/>
      <c r="G21" s="241"/>
      <c r="H21" s="241"/>
      <c r="I21" s="241"/>
      <c r="J21" s="241"/>
    </row>
    <row r="22" spans="1:10">
      <c r="A22" s="241"/>
      <c r="B22" s="241"/>
      <c r="C22" s="241"/>
      <c r="D22" s="241"/>
      <c r="E22" s="241"/>
      <c r="F22" s="241"/>
      <c r="G22" s="241"/>
      <c r="H22" s="241"/>
      <c r="I22" s="241"/>
      <c r="J22" s="241"/>
    </row>
    <row r="23" spans="1:10">
      <c r="A23" s="241"/>
      <c r="B23" s="241"/>
      <c r="C23" s="241"/>
      <c r="D23" s="241"/>
      <c r="E23" s="241"/>
      <c r="F23" s="241"/>
      <c r="G23" s="241"/>
      <c r="H23" s="241"/>
      <c r="I23" s="241"/>
      <c r="J23" s="241"/>
    </row>
    <row r="24" spans="1:10">
      <c r="A24" s="241"/>
      <c r="B24" s="241"/>
      <c r="C24" s="241"/>
      <c r="D24" s="241"/>
      <c r="E24" s="241"/>
      <c r="F24" s="241"/>
      <c r="G24" s="241"/>
      <c r="H24" s="241"/>
      <c r="I24" s="241"/>
      <c r="J24" s="241"/>
    </row>
    <row r="25" spans="1:10">
      <c r="A25" s="241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>
      <c r="A26" s="241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>
      <c r="A27" s="241"/>
      <c r="B27" s="241"/>
      <c r="C27" s="241"/>
      <c r="D27" s="241"/>
      <c r="E27" s="241"/>
      <c r="F27" s="241"/>
      <c r="G27" s="241"/>
      <c r="H27" s="241"/>
      <c r="I27" s="241"/>
      <c r="J27" s="241"/>
    </row>
    <row r="28" spans="1:10">
      <c r="A28" s="241"/>
      <c r="B28" s="241"/>
      <c r="C28" s="241"/>
      <c r="D28" s="241"/>
      <c r="E28" s="241"/>
      <c r="F28" s="241"/>
      <c r="G28" s="241"/>
      <c r="H28" s="241"/>
      <c r="I28" s="241"/>
      <c r="J28" s="241"/>
    </row>
    <row r="29" spans="1:10">
      <c r="A29" s="241"/>
      <c r="B29" s="241"/>
      <c r="C29" s="241"/>
      <c r="D29" s="241"/>
      <c r="E29" s="241"/>
      <c r="F29" s="241"/>
      <c r="G29" s="241"/>
      <c r="H29" s="241"/>
      <c r="I29" s="241"/>
      <c r="J29" s="241"/>
    </row>
    <row r="30" spans="1:10">
      <c r="A30" s="241"/>
      <c r="B30" s="241"/>
      <c r="C30" s="241"/>
      <c r="D30" s="241"/>
      <c r="E30" s="241"/>
      <c r="F30" s="241"/>
      <c r="G30" s="241"/>
      <c r="H30" s="241"/>
      <c r="I30" s="241"/>
      <c r="J30" s="241"/>
    </row>
    <row r="31" spans="1:10">
      <c r="A31" s="241"/>
      <c r="B31" s="241"/>
      <c r="C31" s="241"/>
      <c r="D31" s="241"/>
      <c r="E31" s="241"/>
      <c r="F31" s="241"/>
      <c r="G31" s="241"/>
      <c r="H31" s="241"/>
      <c r="I31" s="241"/>
      <c r="J31" s="241"/>
    </row>
    <row r="32" spans="1:10">
      <c r="A32" s="241"/>
      <c r="B32" s="241"/>
      <c r="C32" s="241"/>
      <c r="D32" s="241"/>
      <c r="E32" s="241"/>
      <c r="F32" s="241"/>
      <c r="G32" s="241"/>
      <c r="H32" s="241"/>
      <c r="I32" s="241"/>
      <c r="J32" s="241"/>
    </row>
    <row r="33" spans="1:10">
      <c r="A33" s="241"/>
      <c r="B33" s="241"/>
      <c r="C33" s="241"/>
      <c r="D33" s="241"/>
      <c r="E33" s="241"/>
      <c r="F33" s="241"/>
      <c r="G33" s="241"/>
      <c r="H33" s="241"/>
      <c r="I33" s="241"/>
      <c r="J33" s="241"/>
    </row>
    <row r="34" spans="1:10">
      <c r="A34" s="241"/>
      <c r="B34" s="241"/>
      <c r="C34" s="241"/>
      <c r="D34" s="241"/>
      <c r="E34" s="241"/>
      <c r="F34" s="241"/>
      <c r="G34" s="241"/>
      <c r="H34" s="241"/>
      <c r="I34" s="241"/>
      <c r="J34" s="241"/>
    </row>
    <row r="35" spans="1:10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37" spans="1:10">
      <c r="A37" s="241"/>
      <c r="B37" s="241"/>
      <c r="C37" s="241"/>
      <c r="D37" s="241"/>
      <c r="E37" s="241"/>
      <c r="F37" s="241"/>
      <c r="G37" s="241"/>
      <c r="H37" s="241"/>
      <c r="I37" s="241"/>
      <c r="J37" s="241"/>
    </row>
    <row r="38" spans="1:10">
      <c r="A38" s="241"/>
      <c r="B38" s="241"/>
      <c r="C38" s="241"/>
      <c r="D38" s="241"/>
      <c r="E38" s="241"/>
      <c r="F38" s="241"/>
      <c r="G38" s="241"/>
      <c r="H38" s="241"/>
      <c r="I38" s="241"/>
      <c r="J38" s="241"/>
    </row>
    <row r="39" spans="1:10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>
      <c r="A41" s="241"/>
      <c r="B41" s="241"/>
      <c r="C41" s="241"/>
      <c r="D41" s="241"/>
      <c r="E41" s="241"/>
      <c r="F41" s="241"/>
      <c r="G41" s="241"/>
      <c r="H41" s="241"/>
      <c r="I41" s="241"/>
      <c r="J41" s="241"/>
    </row>
    <row r="42" spans="1:10">
      <c r="A42" s="241"/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>
      <c r="A43" s="241"/>
      <c r="B43" s="241"/>
      <c r="C43" s="241"/>
      <c r="D43" s="241"/>
      <c r="E43" s="241"/>
      <c r="F43" s="241"/>
      <c r="G43" s="241"/>
      <c r="H43" s="241"/>
      <c r="I43" s="241"/>
      <c r="J43" s="241"/>
    </row>
    <row r="44" spans="1:10">
      <c r="A44" s="241"/>
      <c r="B44" s="241"/>
      <c r="C44" s="241"/>
      <c r="D44" s="241"/>
      <c r="E44" s="241"/>
      <c r="F44" s="241"/>
      <c r="G44" s="241"/>
      <c r="H44" s="241"/>
      <c r="I44" s="241"/>
      <c r="J44" s="241"/>
    </row>
    <row r="45" spans="1:10">
      <c r="A45" s="241"/>
      <c r="B45" s="241"/>
      <c r="C45" s="241"/>
      <c r="D45" s="241"/>
      <c r="E45" s="241"/>
      <c r="F45" s="241"/>
      <c r="G45" s="241"/>
      <c r="H45" s="241"/>
      <c r="I45" s="241"/>
      <c r="J45" s="241"/>
    </row>
    <row r="46" spans="1:10">
      <c r="A46" s="241"/>
      <c r="B46" s="241"/>
      <c r="C46" s="241"/>
      <c r="D46" s="241"/>
      <c r="E46" s="241"/>
      <c r="F46" s="241"/>
      <c r="G46" s="241"/>
      <c r="H46" s="241"/>
      <c r="I46" s="241"/>
      <c r="J46" s="241"/>
    </row>
    <row r="47" spans="1:10">
      <c r="A47" s="241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0">
      <c r="A48" s="241"/>
      <c r="B48" s="241"/>
      <c r="C48" s="241"/>
      <c r="D48" s="241"/>
      <c r="E48" s="241"/>
      <c r="F48" s="241"/>
      <c r="G48" s="241"/>
      <c r="H48" s="241"/>
      <c r="I48" s="241"/>
      <c r="J48" s="241"/>
    </row>
    <row r="49" spans="1:10">
      <c r="A49" s="241"/>
      <c r="B49" s="241"/>
      <c r="C49" s="241"/>
      <c r="D49" s="241"/>
      <c r="E49" s="241"/>
      <c r="F49" s="241"/>
      <c r="G49" s="241"/>
      <c r="H49" s="241"/>
      <c r="I49" s="241"/>
      <c r="J49" s="241"/>
    </row>
    <row r="50" spans="1:10">
      <c r="A50" s="241"/>
      <c r="B50" s="241"/>
      <c r="C50" s="241"/>
      <c r="D50" s="241"/>
      <c r="E50" s="241"/>
      <c r="F50" s="241"/>
      <c r="G50" s="241"/>
      <c r="H50" s="241"/>
      <c r="I50" s="241"/>
      <c r="J50" s="241"/>
    </row>
    <row r="51" spans="1:10">
      <c r="A51" s="241"/>
      <c r="B51" s="241"/>
      <c r="C51" s="241"/>
      <c r="D51" s="241"/>
      <c r="E51" s="241"/>
      <c r="F51" s="241"/>
      <c r="G51" s="241"/>
      <c r="H51" s="241"/>
      <c r="I51" s="241"/>
      <c r="J51" s="241"/>
    </row>
    <row r="52" spans="1:10">
      <c r="A52" s="241"/>
      <c r="B52" s="241"/>
      <c r="C52" s="241"/>
      <c r="D52" s="241"/>
      <c r="E52" s="241"/>
      <c r="F52" s="241"/>
      <c r="G52" s="241"/>
      <c r="H52" s="241"/>
      <c r="I52" s="241"/>
      <c r="J52" s="241"/>
    </row>
    <row r="53" spans="1:10">
      <c r="A53" s="241"/>
      <c r="B53" s="241"/>
      <c r="C53" s="241"/>
      <c r="D53" s="241"/>
      <c r="E53" s="241"/>
      <c r="F53" s="241"/>
      <c r="G53" s="241"/>
      <c r="H53" s="241"/>
      <c r="I53" s="241"/>
      <c r="J53" s="241"/>
    </row>
    <row r="54" spans="1:10">
      <c r="A54" s="241"/>
      <c r="B54" s="241"/>
      <c r="C54" s="241"/>
      <c r="D54" s="241"/>
      <c r="E54" s="241"/>
      <c r="F54" s="241"/>
      <c r="G54" s="241"/>
      <c r="H54" s="241"/>
      <c r="I54" s="241"/>
      <c r="J54" s="241"/>
    </row>
    <row r="55" spans="1:10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>
      <c r="A56" s="241"/>
      <c r="B56" s="241"/>
      <c r="C56" s="241"/>
      <c r="D56" s="241"/>
      <c r="E56" s="241"/>
      <c r="F56" s="241"/>
      <c r="G56" s="241"/>
      <c r="H56" s="241"/>
      <c r="I56" s="241"/>
      <c r="J56" s="241"/>
    </row>
    <row r="57" spans="1:10">
      <c r="A57" s="241"/>
      <c r="B57" s="241"/>
      <c r="C57" s="241"/>
      <c r="D57" s="241"/>
      <c r="E57" s="241"/>
      <c r="F57" s="241"/>
      <c r="G57" s="241"/>
      <c r="H57" s="241"/>
      <c r="I57" s="241"/>
      <c r="J57" s="241"/>
    </row>
    <row r="58" spans="1:10">
      <c r="A58" s="241"/>
      <c r="B58" s="241"/>
      <c r="C58" s="241"/>
      <c r="D58" s="241"/>
      <c r="E58" s="241"/>
      <c r="F58" s="241"/>
      <c r="G58" s="241"/>
      <c r="H58" s="241"/>
      <c r="I58" s="241"/>
      <c r="J58" s="241"/>
    </row>
    <row r="59" spans="1:10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>
      <c r="A60" s="241"/>
      <c r="B60" s="241"/>
      <c r="C60" s="241"/>
      <c r="D60" s="241"/>
      <c r="E60" s="241"/>
      <c r="F60" s="241"/>
      <c r="G60" s="241"/>
      <c r="H60" s="241"/>
      <c r="I60" s="241"/>
      <c r="J60" s="241"/>
    </row>
    <row r="61" spans="1:10">
      <c r="A61" s="241"/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>
      <c r="A62" s="241"/>
      <c r="B62" s="241"/>
      <c r="C62" s="241"/>
      <c r="D62" s="241"/>
      <c r="E62" s="241"/>
      <c r="F62" s="241"/>
      <c r="G62" s="241"/>
      <c r="H62" s="241"/>
      <c r="I62" s="241"/>
      <c r="J62" s="241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9" sqref="I9"/>
    </sheetView>
  </sheetViews>
  <sheetFormatPr defaultRowHeight="16.5"/>
  <cols>
    <col min="1" max="1" width="9.375" bestFit="1" customWidth="1"/>
    <col min="5" max="5" width="11" customWidth="1"/>
    <col min="6" max="6" width="10.75" customWidth="1"/>
  </cols>
  <sheetData>
    <row r="1" spans="1:6" ht="21">
      <c r="A1" s="378" t="s">
        <v>467</v>
      </c>
      <c r="B1" s="379"/>
      <c r="C1" s="379"/>
      <c r="D1" s="379"/>
      <c r="E1" s="379"/>
      <c r="F1" s="379"/>
    </row>
    <row r="2" spans="1:6">
      <c r="A2" s="5" t="s">
        <v>6</v>
      </c>
      <c r="B2" s="364" t="s">
        <v>5</v>
      </c>
      <c r="C2" s="364" t="s">
        <v>0</v>
      </c>
      <c r="D2" s="364" t="s">
        <v>1</v>
      </c>
      <c r="E2" s="364" t="s">
        <v>227</v>
      </c>
      <c r="F2" s="364" t="s">
        <v>228</v>
      </c>
    </row>
    <row r="3" spans="1:6">
      <c r="A3" s="60">
        <v>43466</v>
      </c>
      <c r="B3" s="3" t="s">
        <v>424</v>
      </c>
      <c r="C3" s="35">
        <v>514</v>
      </c>
      <c r="D3" s="35">
        <v>100</v>
      </c>
      <c r="E3" s="19">
        <v>206500</v>
      </c>
      <c r="F3" s="19">
        <v>588140</v>
      </c>
    </row>
    <row r="4" spans="1:6">
      <c r="A4" s="60">
        <v>43497</v>
      </c>
      <c r="B4" s="3" t="s">
        <v>424</v>
      </c>
      <c r="C4" s="35">
        <v>495</v>
      </c>
      <c r="D4" s="35">
        <v>100</v>
      </c>
      <c r="E4" s="19">
        <v>126200</v>
      </c>
      <c r="F4" s="19">
        <v>402783</v>
      </c>
    </row>
    <row r="5" spans="1:6">
      <c r="A5" s="60">
        <v>43525</v>
      </c>
      <c r="B5" s="3" t="s">
        <v>424</v>
      </c>
      <c r="C5" s="35">
        <v>483</v>
      </c>
      <c r="D5" s="35">
        <v>100</v>
      </c>
      <c r="E5" s="53">
        <v>84460</v>
      </c>
      <c r="F5" s="53">
        <v>293897</v>
      </c>
    </row>
    <row r="6" spans="1:6">
      <c r="A6" s="60">
        <v>43556</v>
      </c>
      <c r="B6" s="3" t="s">
        <v>424</v>
      </c>
      <c r="C6" s="35">
        <v>519</v>
      </c>
      <c r="D6" s="35">
        <v>100</v>
      </c>
      <c r="E6" s="53">
        <v>204720</v>
      </c>
      <c r="F6" s="53">
        <v>585435</v>
      </c>
    </row>
    <row r="7" spans="1:6">
      <c r="A7" s="60">
        <v>43586</v>
      </c>
      <c r="B7" s="3" t="s">
        <v>424</v>
      </c>
      <c r="C7" s="35">
        <v>727</v>
      </c>
      <c r="D7" s="35">
        <v>100</v>
      </c>
      <c r="E7" s="53">
        <v>218040</v>
      </c>
      <c r="F7" s="53">
        <v>621811</v>
      </c>
    </row>
    <row r="8" spans="1:6">
      <c r="A8" s="60">
        <v>43617</v>
      </c>
      <c r="B8" s="3" t="s">
        <v>424</v>
      </c>
      <c r="C8" s="35">
        <v>793</v>
      </c>
      <c r="D8" s="35">
        <v>99</v>
      </c>
      <c r="E8" s="53">
        <v>259800</v>
      </c>
      <c r="F8" s="53">
        <v>728148</v>
      </c>
    </row>
    <row r="9" spans="1:6">
      <c r="A9" s="60">
        <v>43647</v>
      </c>
      <c r="B9" s="3" t="s">
        <v>424</v>
      </c>
      <c r="C9" s="35">
        <v>948</v>
      </c>
      <c r="D9" s="35">
        <v>99</v>
      </c>
      <c r="E9" s="53">
        <v>280680</v>
      </c>
      <c r="F9" s="53">
        <v>945600</v>
      </c>
    </row>
    <row r="10" spans="1:6">
      <c r="A10" s="60">
        <v>43678</v>
      </c>
      <c r="B10" s="3" t="s">
        <v>424</v>
      </c>
      <c r="C10" s="35">
        <v>507</v>
      </c>
      <c r="D10" s="37">
        <v>99</v>
      </c>
      <c r="E10" s="54">
        <v>176280</v>
      </c>
      <c r="F10" s="54">
        <v>579901</v>
      </c>
    </row>
    <row r="11" spans="1:6">
      <c r="A11" s="60">
        <v>43709</v>
      </c>
      <c r="B11" s="3" t="s">
        <v>424</v>
      </c>
      <c r="C11" s="35">
        <v>339</v>
      </c>
      <c r="D11" s="37">
        <v>100</v>
      </c>
      <c r="E11" s="54">
        <v>99360</v>
      </c>
      <c r="F11" s="54">
        <v>399053</v>
      </c>
    </row>
    <row r="12" spans="1:6">
      <c r="A12" s="60">
        <v>43739</v>
      </c>
      <c r="B12" s="3" t="s">
        <v>424</v>
      </c>
      <c r="C12" s="40">
        <v>852</v>
      </c>
      <c r="D12" s="37">
        <v>100</v>
      </c>
      <c r="E12" s="54">
        <v>179040</v>
      </c>
      <c r="F12" s="54">
        <v>626687</v>
      </c>
    </row>
    <row r="13" spans="1:6">
      <c r="A13" s="60">
        <v>43770</v>
      </c>
      <c r="B13" s="3" t="s">
        <v>424</v>
      </c>
      <c r="C13" s="40">
        <v>764</v>
      </c>
      <c r="D13" s="37">
        <v>99</v>
      </c>
      <c r="E13" s="54">
        <v>249120</v>
      </c>
      <c r="F13" s="54">
        <v>699508</v>
      </c>
    </row>
    <row r="14" spans="1:6">
      <c r="A14" s="60">
        <v>43800</v>
      </c>
      <c r="B14" s="3" t="s">
        <v>424</v>
      </c>
      <c r="C14" s="40"/>
      <c r="D14" s="40"/>
      <c r="E14" s="55"/>
      <c r="F14" s="55"/>
    </row>
    <row r="15" spans="1:6">
      <c r="A15" s="71" t="s">
        <v>166</v>
      </c>
      <c r="B15" s="71"/>
      <c r="C15" s="72"/>
      <c r="D15" s="72"/>
      <c r="E15" s="73">
        <f>SUM(E3:E14)</f>
        <v>2084200</v>
      </c>
      <c r="F15" s="73">
        <f>SUM(F3:F14)</f>
        <v>6470963</v>
      </c>
    </row>
    <row r="16" spans="1:6" ht="20.25">
      <c r="A16" s="380" t="s">
        <v>468</v>
      </c>
      <c r="B16" s="379"/>
      <c r="C16" s="379"/>
      <c r="D16" s="379"/>
      <c r="E16" s="379"/>
      <c r="F16" s="379"/>
    </row>
    <row r="17" spans="1:6">
      <c r="A17" s="5" t="s">
        <v>6</v>
      </c>
      <c r="B17" s="381" t="s">
        <v>103</v>
      </c>
      <c r="C17" s="382"/>
      <c r="D17" s="381" t="s">
        <v>102</v>
      </c>
      <c r="E17" s="382"/>
      <c r="F17" s="364" t="s">
        <v>162</v>
      </c>
    </row>
    <row r="18" spans="1:6">
      <c r="A18" s="60">
        <v>43466</v>
      </c>
      <c r="B18" s="383">
        <v>895</v>
      </c>
      <c r="C18" s="384"/>
      <c r="D18" s="385">
        <v>2071</v>
      </c>
      <c r="E18" s="384"/>
      <c r="F18" s="8">
        <f>B18+D18</f>
        <v>2966</v>
      </c>
    </row>
    <row r="19" spans="1:6">
      <c r="A19" s="60">
        <v>43497</v>
      </c>
      <c r="B19" s="383">
        <v>345</v>
      </c>
      <c r="C19" s="384"/>
      <c r="D19" s="385">
        <v>567</v>
      </c>
      <c r="E19" s="384"/>
      <c r="F19" s="8">
        <f>B19+D19</f>
        <v>912</v>
      </c>
    </row>
    <row r="20" spans="1:6">
      <c r="A20" s="60">
        <v>43525</v>
      </c>
      <c r="B20" s="383">
        <v>982</v>
      </c>
      <c r="C20" s="384"/>
      <c r="D20" s="385">
        <v>4668</v>
      </c>
      <c r="E20" s="384"/>
      <c r="F20" s="8">
        <f t="shared" ref="F20:F29" si="0">SUM(B20:E20)</f>
        <v>5650</v>
      </c>
    </row>
    <row r="21" spans="1:6">
      <c r="A21" s="60">
        <v>43556</v>
      </c>
      <c r="B21" s="383">
        <v>841</v>
      </c>
      <c r="C21" s="384"/>
      <c r="D21" s="385">
        <v>4370</v>
      </c>
      <c r="E21" s="384"/>
      <c r="F21" s="8">
        <f t="shared" si="0"/>
        <v>5211</v>
      </c>
    </row>
    <row r="22" spans="1:6">
      <c r="A22" s="60">
        <v>43586</v>
      </c>
      <c r="B22" s="383">
        <v>1123</v>
      </c>
      <c r="C22" s="384"/>
      <c r="D22" s="385">
        <v>5076</v>
      </c>
      <c r="E22" s="384"/>
      <c r="F22" s="8">
        <f t="shared" si="0"/>
        <v>6199</v>
      </c>
    </row>
    <row r="23" spans="1:6">
      <c r="A23" s="60">
        <v>43617</v>
      </c>
      <c r="B23" s="383">
        <v>912</v>
      </c>
      <c r="C23" s="384"/>
      <c r="D23" s="385">
        <v>4290</v>
      </c>
      <c r="E23" s="384"/>
      <c r="F23" s="8">
        <f t="shared" si="0"/>
        <v>5202</v>
      </c>
    </row>
    <row r="24" spans="1:6">
      <c r="A24" s="60">
        <v>43647</v>
      </c>
      <c r="B24" s="383">
        <v>215</v>
      </c>
      <c r="C24" s="384"/>
      <c r="D24" s="385">
        <v>1884</v>
      </c>
      <c r="E24" s="384"/>
      <c r="F24" s="8">
        <f t="shared" si="0"/>
        <v>2099</v>
      </c>
    </row>
    <row r="25" spans="1:6">
      <c r="A25" s="60">
        <v>43678</v>
      </c>
      <c r="B25" s="383">
        <v>125</v>
      </c>
      <c r="C25" s="384"/>
      <c r="D25" s="385">
        <v>41</v>
      </c>
      <c r="E25" s="386"/>
      <c r="F25" s="8">
        <f t="shared" si="0"/>
        <v>166</v>
      </c>
    </row>
    <row r="26" spans="1:6">
      <c r="A26" s="60">
        <v>43709</v>
      </c>
      <c r="B26" s="383">
        <v>658</v>
      </c>
      <c r="C26" s="384"/>
      <c r="D26" s="385">
        <v>2092</v>
      </c>
      <c r="E26" s="386"/>
      <c r="F26" s="8">
        <f t="shared" si="0"/>
        <v>2750</v>
      </c>
    </row>
    <row r="27" spans="1:6">
      <c r="A27" s="60">
        <v>43739</v>
      </c>
      <c r="B27" s="383">
        <v>1158</v>
      </c>
      <c r="C27" s="384"/>
      <c r="D27" s="385">
        <v>4704</v>
      </c>
      <c r="E27" s="386"/>
      <c r="F27" s="8">
        <f t="shared" si="0"/>
        <v>5862</v>
      </c>
    </row>
    <row r="28" spans="1:6">
      <c r="A28" s="60">
        <v>43770</v>
      </c>
      <c r="B28" s="383"/>
      <c r="C28" s="384"/>
      <c r="D28" s="385"/>
      <c r="E28" s="384"/>
      <c r="F28" s="8">
        <f t="shared" si="0"/>
        <v>0</v>
      </c>
    </row>
    <row r="29" spans="1:6">
      <c r="A29" s="60">
        <v>43800</v>
      </c>
      <c r="B29" s="383"/>
      <c r="C29" s="384"/>
      <c r="D29" s="385"/>
      <c r="E29" s="386"/>
      <c r="F29" s="8">
        <f t="shared" si="0"/>
        <v>0</v>
      </c>
    </row>
    <row r="30" spans="1:6">
      <c r="A30" s="71" t="s">
        <v>166</v>
      </c>
      <c r="B30" s="390">
        <f>SUM(B18:B29)</f>
        <v>7254</v>
      </c>
      <c r="C30" s="390"/>
      <c r="D30" s="390">
        <f>SUM(D18:D29)</f>
        <v>29763</v>
      </c>
      <c r="E30" s="390"/>
      <c r="F30" s="74">
        <f>SUM(F18:F29)</f>
        <v>37017</v>
      </c>
    </row>
    <row r="31" spans="1:6" ht="20.25">
      <c r="A31" s="387" t="s">
        <v>469</v>
      </c>
      <c r="B31" s="388"/>
      <c r="C31" s="388"/>
      <c r="D31" s="389"/>
      <c r="E31" s="389"/>
      <c r="F31" s="389"/>
    </row>
    <row r="32" spans="1:6">
      <c r="A32" s="5" t="s">
        <v>6</v>
      </c>
      <c r="B32" s="42" t="s">
        <v>115</v>
      </c>
      <c r="C32" s="43" t="s">
        <v>101</v>
      </c>
      <c r="D32" s="105"/>
      <c r="E32" s="106"/>
      <c r="F32" s="107"/>
    </row>
    <row r="33" spans="1:6">
      <c r="A33" s="60">
        <v>43466</v>
      </c>
      <c r="B33" s="33">
        <v>0</v>
      </c>
      <c r="C33" s="33">
        <v>0</v>
      </c>
      <c r="D33" s="108"/>
      <c r="E33" s="109"/>
      <c r="F33" s="109"/>
    </row>
    <row r="34" spans="1:6">
      <c r="A34" s="60">
        <v>43497</v>
      </c>
      <c r="B34" s="33">
        <v>0</v>
      </c>
      <c r="C34" s="33">
        <v>0</v>
      </c>
      <c r="D34" s="108"/>
      <c r="E34" s="109"/>
      <c r="F34" s="109"/>
    </row>
    <row r="35" spans="1:6">
      <c r="A35" s="60">
        <v>43525</v>
      </c>
      <c r="B35" s="33">
        <v>0</v>
      </c>
      <c r="C35" s="33">
        <v>0</v>
      </c>
      <c r="D35" s="108"/>
      <c r="E35" s="109"/>
      <c r="F35" s="109"/>
    </row>
    <row r="36" spans="1:6">
      <c r="A36" s="60">
        <v>43556</v>
      </c>
      <c r="B36" s="33">
        <v>0</v>
      </c>
      <c r="C36" s="33">
        <v>0</v>
      </c>
      <c r="D36" s="108"/>
      <c r="E36" s="109"/>
      <c r="F36" s="109"/>
    </row>
    <row r="37" spans="1:6">
      <c r="A37" s="60">
        <v>43586</v>
      </c>
      <c r="B37" s="33">
        <v>0</v>
      </c>
      <c r="C37" s="33">
        <v>0</v>
      </c>
      <c r="D37" s="108"/>
      <c r="E37" s="110"/>
      <c r="F37" s="111"/>
    </row>
    <row r="38" spans="1:6">
      <c r="A38" s="60">
        <v>43617</v>
      </c>
      <c r="B38" s="33">
        <v>0</v>
      </c>
      <c r="C38" s="33">
        <v>0</v>
      </c>
      <c r="D38" s="108"/>
      <c r="E38" s="110"/>
      <c r="F38" s="111"/>
    </row>
    <row r="39" spans="1:6">
      <c r="A39" s="60">
        <v>43647</v>
      </c>
      <c r="B39" s="33">
        <v>0</v>
      </c>
      <c r="C39" s="33">
        <v>0</v>
      </c>
      <c r="D39" s="108"/>
      <c r="E39" s="112"/>
      <c r="F39" s="111"/>
    </row>
    <row r="40" spans="1:6">
      <c r="A40" s="60">
        <v>43678</v>
      </c>
      <c r="B40" s="33">
        <v>0</v>
      </c>
      <c r="C40" s="33">
        <v>0</v>
      </c>
      <c r="D40" s="108"/>
      <c r="E40" s="112"/>
      <c r="F40" s="111"/>
    </row>
    <row r="41" spans="1:6">
      <c r="A41" s="60">
        <v>43709</v>
      </c>
      <c r="B41" s="33">
        <v>0</v>
      </c>
      <c r="C41" s="33">
        <v>0</v>
      </c>
      <c r="D41" s="108"/>
      <c r="E41" s="110"/>
      <c r="F41" s="110"/>
    </row>
    <row r="42" spans="1:6">
      <c r="A42" s="60">
        <v>43739</v>
      </c>
      <c r="B42" s="33"/>
      <c r="C42" s="33"/>
      <c r="D42" s="108"/>
      <c r="E42" s="110"/>
      <c r="F42" s="110"/>
    </row>
    <row r="43" spans="1:6">
      <c r="A43" s="60">
        <v>43770</v>
      </c>
      <c r="B43" s="33"/>
      <c r="C43" s="33"/>
      <c r="D43" s="108"/>
      <c r="E43" s="110"/>
      <c r="F43" s="110"/>
    </row>
    <row r="44" spans="1:6">
      <c r="A44" s="60">
        <v>43800</v>
      </c>
      <c r="B44" s="33"/>
      <c r="C44" s="33"/>
      <c r="D44" s="108"/>
      <c r="E44" s="110"/>
      <c r="F44" s="110"/>
    </row>
    <row r="45" spans="1:6">
      <c r="B45" s="79">
        <f>SUM(B33:B44)</f>
        <v>0</v>
      </c>
      <c r="C45" s="79">
        <f>SUM(C33:C44)</f>
        <v>0</v>
      </c>
      <c r="D45" s="50"/>
      <c r="E45" s="75"/>
      <c r="F45" s="76"/>
    </row>
  </sheetData>
  <mergeCells count="31">
    <mergeCell ref="A31:F3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A1:F1"/>
    <mergeCell ref="A16:F16"/>
    <mergeCell ref="B17:C17"/>
    <mergeCell ref="D17:E17"/>
    <mergeCell ref="B18:C18"/>
    <mergeCell ref="D18:E18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11" sqref="D11"/>
    </sheetView>
  </sheetViews>
  <sheetFormatPr defaultRowHeight="16.5"/>
  <cols>
    <col min="1" max="1" width="13.375" customWidth="1"/>
    <col min="2" max="3" width="19.25" customWidth="1"/>
    <col min="4" max="4" width="25.625" customWidth="1"/>
    <col min="5" max="5" width="4.75" customWidth="1"/>
    <col min="6" max="6" width="10.625" bestFit="1" customWidth="1"/>
    <col min="7" max="7" width="2.875" customWidth="1"/>
    <col min="8" max="8" width="4.875" customWidth="1"/>
    <col min="9" max="9" width="2.875" customWidth="1"/>
    <col min="10" max="10" width="6" customWidth="1"/>
    <col min="11" max="11" width="2.75" customWidth="1"/>
    <col min="12" max="12" width="8.125" customWidth="1"/>
    <col min="13" max="13" width="2.75" customWidth="1"/>
    <col min="14" max="14" width="14.625" customWidth="1"/>
  </cols>
  <sheetData>
    <row r="1" spans="1:14" ht="19.5">
      <c r="A1" s="391" t="s">
        <v>460</v>
      </c>
      <c r="B1" s="391"/>
      <c r="C1" s="391"/>
      <c r="D1" s="391"/>
    </row>
    <row r="2" spans="1:14" ht="19.5">
      <c r="A2" s="360" t="s">
        <v>461</v>
      </c>
      <c r="B2" s="360" t="s">
        <v>464</v>
      </c>
      <c r="C2" s="358" t="s">
        <v>481</v>
      </c>
      <c r="D2" s="358" t="s">
        <v>462</v>
      </c>
      <c r="E2" s="357"/>
      <c r="F2" s="357"/>
    </row>
    <row r="3" spans="1:14" ht="19.5">
      <c r="A3" s="362">
        <v>10512</v>
      </c>
      <c r="B3" s="361">
        <v>85475</v>
      </c>
      <c r="C3" s="359">
        <v>138672.57211460464</v>
      </c>
      <c r="D3" s="359" t="s">
        <v>463</v>
      </c>
      <c r="E3" s="357"/>
      <c r="F3" s="357">
        <v>140262</v>
      </c>
      <c r="G3" s="365" t="s">
        <v>477</v>
      </c>
      <c r="H3" s="365">
        <v>12</v>
      </c>
      <c r="I3" s="365" t="s">
        <v>478</v>
      </c>
      <c r="J3" s="365">
        <v>100</v>
      </c>
      <c r="K3" s="365" t="s">
        <v>476</v>
      </c>
      <c r="L3" s="295">
        <v>5.1364999999999998</v>
      </c>
      <c r="M3" s="367" t="s">
        <v>480</v>
      </c>
      <c r="N3" s="295">
        <f>F3/12*100/5.1365</f>
        <v>227557.67545994354</v>
      </c>
    </row>
    <row r="4" spans="1:14" ht="19.5">
      <c r="A4" s="362">
        <v>10606</v>
      </c>
      <c r="B4" s="361">
        <v>101224</v>
      </c>
      <c r="C4" s="359">
        <v>164223.36870112593</v>
      </c>
      <c r="D4" s="359" t="s">
        <v>475</v>
      </c>
      <c r="E4" s="357"/>
      <c r="F4" s="357"/>
    </row>
    <row r="5" spans="1:14" ht="19.5">
      <c r="A5" s="362">
        <v>10612</v>
      </c>
      <c r="B5" s="361">
        <v>137153</v>
      </c>
      <c r="C5" s="359">
        <v>222513.70907557025</v>
      </c>
      <c r="D5" s="359" t="s">
        <v>479</v>
      </c>
      <c r="E5" s="357"/>
      <c r="F5" s="357"/>
    </row>
    <row r="6" spans="1:14" ht="19.5">
      <c r="A6" s="362">
        <v>10706</v>
      </c>
      <c r="B6" s="361">
        <v>93976</v>
      </c>
      <c r="C6" s="359">
        <v>152464.38885103344</v>
      </c>
      <c r="D6" s="359"/>
      <c r="E6" s="357"/>
      <c r="F6" s="357"/>
    </row>
    <row r="7" spans="1:14" ht="19.5">
      <c r="A7" s="362">
        <v>10712</v>
      </c>
      <c r="B7" s="361">
        <v>140262</v>
      </c>
      <c r="C7" s="359">
        <v>227557.67545994354</v>
      </c>
      <c r="D7" s="359"/>
      <c r="E7" s="357"/>
      <c r="F7" s="357"/>
    </row>
    <row r="8" spans="1:14" ht="19.5">
      <c r="A8" s="362">
        <v>10807</v>
      </c>
      <c r="B8" s="361">
        <v>93752</v>
      </c>
      <c r="C8" s="359">
        <v>152102</v>
      </c>
      <c r="D8" s="359"/>
      <c r="E8" s="357"/>
      <c r="F8" s="357"/>
    </row>
    <row r="9" spans="1:14" ht="19.5">
      <c r="A9" s="362"/>
      <c r="B9" s="361"/>
      <c r="C9" s="359"/>
      <c r="D9" s="359"/>
      <c r="E9" s="357"/>
      <c r="F9" s="357"/>
      <c r="G9" s="175"/>
    </row>
    <row r="10" spans="1:14" ht="19.5">
      <c r="A10" s="362"/>
      <c r="B10" s="361"/>
      <c r="C10" s="359"/>
      <c r="D10" s="359"/>
      <c r="E10" s="357"/>
      <c r="F10" s="357"/>
    </row>
    <row r="11" spans="1:14" ht="19.5">
      <c r="A11" s="362"/>
      <c r="B11" s="361"/>
      <c r="C11" s="359"/>
      <c r="D11" s="359"/>
      <c r="E11" s="357"/>
      <c r="F11" s="357"/>
    </row>
    <row r="12" spans="1:14" ht="19.5">
      <c r="A12" s="362"/>
      <c r="B12" s="361"/>
      <c r="C12" s="359"/>
      <c r="D12" s="359"/>
      <c r="E12" s="357"/>
      <c r="F12" s="357"/>
    </row>
    <row r="13" spans="1:14" ht="19.5">
      <c r="A13" s="362"/>
      <c r="B13" s="361"/>
      <c r="C13" s="359"/>
      <c r="D13" s="359"/>
      <c r="E13" s="357"/>
      <c r="F13" s="357"/>
    </row>
    <row r="14" spans="1:14" ht="19.5">
      <c r="A14" s="362"/>
      <c r="B14" s="361"/>
      <c r="C14" s="359"/>
      <c r="D14" s="359"/>
      <c r="E14" s="357"/>
      <c r="F14" s="357"/>
    </row>
    <row r="15" spans="1:14" ht="19.5">
      <c r="A15" s="362"/>
      <c r="B15" s="361"/>
      <c r="C15" s="359"/>
      <c r="D15" s="359"/>
      <c r="E15" s="357"/>
      <c r="F15" s="357"/>
    </row>
    <row r="16" spans="1:14" ht="19.5">
      <c r="A16" s="362"/>
      <c r="B16" s="361"/>
      <c r="C16" s="359"/>
      <c r="D16" s="359"/>
      <c r="E16" s="357"/>
      <c r="F16" s="357"/>
    </row>
    <row r="17" spans="1:6" ht="19.5">
      <c r="A17" s="362"/>
      <c r="B17" s="361"/>
      <c r="C17" s="359"/>
      <c r="D17" s="359"/>
      <c r="E17" s="357"/>
      <c r="F17" s="357"/>
    </row>
    <row r="18" spans="1:6" ht="19.5">
      <c r="A18" s="362"/>
      <c r="B18" s="361"/>
      <c r="C18" s="359"/>
      <c r="D18" s="359"/>
      <c r="E18" s="357"/>
      <c r="F18" s="357"/>
    </row>
    <row r="19" spans="1:6" ht="19.5">
      <c r="A19" s="362" t="s">
        <v>465</v>
      </c>
      <c r="B19" s="361">
        <f>SUM(B3:B18)</f>
        <v>651842</v>
      </c>
      <c r="C19" s="359">
        <f>SUM(C3:C18)</f>
        <v>1057533.7142022778</v>
      </c>
      <c r="D19" s="359"/>
      <c r="E19" s="357"/>
      <c r="F19" s="357"/>
    </row>
    <row r="20" spans="1:6" ht="19.5">
      <c r="A20" s="356"/>
      <c r="B20" s="357"/>
      <c r="C20" s="357"/>
      <c r="D20" s="357"/>
      <c r="E20" s="357"/>
      <c r="F20" s="357"/>
    </row>
    <row r="21" spans="1:6" ht="19.5">
      <c r="A21" s="356"/>
      <c r="B21" s="357"/>
      <c r="C21" s="357"/>
      <c r="D21" s="357"/>
      <c r="E21" s="357"/>
      <c r="F21" s="357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9" zoomScaleNormal="89" workbookViewId="0">
      <selection activeCell="Q40" sqref="Q40"/>
    </sheetView>
  </sheetViews>
  <sheetFormatPr defaultRowHeight="16.5"/>
  <cols>
    <col min="3" max="3" width="5.625" customWidth="1"/>
    <col min="5" max="5" width="5.625" customWidth="1"/>
    <col min="7" max="7" width="13.625" customWidth="1"/>
    <col min="8" max="8" width="14.5" customWidth="1"/>
    <col min="9" max="9" width="0" hidden="1" customWidth="1"/>
    <col min="10" max="10" width="13.5" customWidth="1"/>
    <col min="11" max="11" width="13.625" customWidth="1"/>
    <col min="12" max="12" width="10.875" customWidth="1"/>
    <col min="13" max="13" width="3.75" customWidth="1"/>
    <col min="15" max="15" width="14.625" customWidth="1"/>
  </cols>
  <sheetData>
    <row r="1" spans="1:16" ht="19.5">
      <c r="A1" s="392" t="s">
        <v>289</v>
      </c>
      <c r="B1" s="397"/>
      <c r="C1" s="397"/>
      <c r="D1" s="397"/>
      <c r="E1" s="397"/>
      <c r="F1" s="397"/>
      <c r="G1" s="397"/>
      <c r="H1" s="239" t="s">
        <v>290</v>
      </c>
      <c r="I1" s="240"/>
      <c r="J1" s="239" t="s">
        <v>291</v>
      </c>
      <c r="K1" s="239"/>
      <c r="L1" s="241"/>
      <c r="M1" s="241"/>
      <c r="N1" s="392" t="s">
        <v>300</v>
      </c>
      <c r="O1" s="397"/>
      <c r="P1" s="318"/>
    </row>
    <row r="2" spans="1:16" ht="19.5">
      <c r="A2" s="246" t="s">
        <v>292</v>
      </c>
      <c r="B2" s="247">
        <v>223.6</v>
      </c>
      <c r="C2" s="247" t="s">
        <v>293</v>
      </c>
      <c r="D2" s="247">
        <v>600</v>
      </c>
      <c r="E2" s="247" t="s">
        <v>293</v>
      </c>
      <c r="F2" s="247">
        <v>4</v>
      </c>
      <c r="G2" s="248">
        <f>B2*D2*F2</f>
        <v>536640</v>
      </c>
      <c r="H2" s="262">
        <f>B2*D2</f>
        <v>134160</v>
      </c>
      <c r="I2" s="248"/>
      <c r="J2" s="263"/>
      <c r="K2" s="241"/>
      <c r="L2" s="241"/>
      <c r="M2" s="241"/>
      <c r="N2" s="247" t="s">
        <v>302</v>
      </c>
      <c r="O2" s="314">
        <v>16690</v>
      </c>
      <c r="P2" s="315"/>
    </row>
    <row r="3" spans="1:16" ht="19.5">
      <c r="A3" s="246" t="s">
        <v>294</v>
      </c>
      <c r="B3" s="247">
        <v>166.9</v>
      </c>
      <c r="C3" s="247" t="s">
        <v>293</v>
      </c>
      <c r="D3" s="247">
        <v>600</v>
      </c>
      <c r="E3" s="247" t="s">
        <v>293</v>
      </c>
      <c r="F3" s="247">
        <v>8</v>
      </c>
      <c r="G3" s="248">
        <f>B3*D3*F3</f>
        <v>801120</v>
      </c>
      <c r="H3" s="262">
        <f>B3*D3</f>
        <v>100140</v>
      </c>
      <c r="I3" s="248"/>
      <c r="J3" s="248">
        <f>G2+G3</f>
        <v>1337760</v>
      </c>
      <c r="K3" s="241"/>
      <c r="L3" s="241"/>
      <c r="M3" s="241"/>
      <c r="N3" s="247" t="s">
        <v>303</v>
      </c>
      <c r="O3" s="314">
        <v>74458.8</v>
      </c>
      <c r="P3" s="315"/>
    </row>
    <row r="4" spans="1:16" ht="19.5">
      <c r="A4" s="242"/>
      <c r="B4" s="242"/>
      <c r="C4" s="242"/>
      <c r="D4" s="242"/>
      <c r="E4" s="242"/>
      <c r="F4" s="242"/>
      <c r="G4" s="242"/>
      <c r="H4" s="243"/>
      <c r="I4" s="242"/>
      <c r="J4" s="242"/>
      <c r="K4" s="241"/>
      <c r="L4" s="244"/>
      <c r="M4" s="241"/>
      <c r="N4" s="247" t="s">
        <v>304</v>
      </c>
      <c r="O4" s="314">
        <v>223376</v>
      </c>
      <c r="P4" s="315"/>
    </row>
    <row r="5" spans="1:16" ht="19.5">
      <c r="A5" s="392" t="s">
        <v>295</v>
      </c>
      <c r="B5" s="397"/>
      <c r="C5" s="397"/>
      <c r="D5" s="397"/>
      <c r="E5" s="397"/>
      <c r="F5" s="397"/>
      <c r="G5" s="397"/>
      <c r="H5" s="245"/>
      <c r="I5" s="245"/>
      <c r="J5" s="245"/>
      <c r="K5" s="241"/>
      <c r="L5" s="244"/>
      <c r="M5" s="241"/>
      <c r="N5" s="247" t="s">
        <v>306</v>
      </c>
      <c r="O5" s="314">
        <v>11349.2</v>
      </c>
      <c r="P5" s="315"/>
    </row>
    <row r="6" spans="1:16" ht="19.5">
      <c r="A6" s="246" t="s">
        <v>292</v>
      </c>
      <c r="B6" s="247">
        <v>223.6</v>
      </c>
      <c r="C6" s="247" t="s">
        <v>293</v>
      </c>
      <c r="D6" s="247">
        <v>700</v>
      </c>
      <c r="E6" s="247" t="s">
        <v>293</v>
      </c>
      <c r="F6" s="247">
        <v>4</v>
      </c>
      <c r="G6" s="248">
        <f>B6*D6*F6</f>
        <v>626080</v>
      </c>
      <c r="H6" s="249">
        <f>B6*D6</f>
        <v>156520</v>
      </c>
      <c r="I6" s="248"/>
      <c r="J6" s="247"/>
      <c r="K6" s="241"/>
      <c r="L6" s="244"/>
      <c r="M6" s="241"/>
      <c r="N6" s="247" t="s">
        <v>307</v>
      </c>
      <c r="O6" s="314">
        <f>SUM(O2:O5)</f>
        <v>325874</v>
      </c>
      <c r="P6" s="316"/>
    </row>
    <row r="7" spans="1:16" ht="19.5">
      <c r="A7" s="246" t="s">
        <v>294</v>
      </c>
      <c r="B7" s="247">
        <v>166.9</v>
      </c>
      <c r="C7" s="247" t="s">
        <v>293</v>
      </c>
      <c r="D7" s="247">
        <v>700</v>
      </c>
      <c r="E7" s="247" t="s">
        <v>293</v>
      </c>
      <c r="F7" s="247">
        <v>8</v>
      </c>
      <c r="G7" s="248">
        <f>B7*D7*F7</f>
        <v>934640</v>
      </c>
      <c r="H7" s="249">
        <f>B7*D7</f>
        <v>116830</v>
      </c>
      <c r="I7" s="248"/>
      <c r="J7" s="248">
        <f>G6+G7</f>
        <v>1560720</v>
      </c>
      <c r="K7" s="250" t="s">
        <v>296</v>
      </c>
      <c r="L7" s="251">
        <f>J7-J3</f>
        <v>222960</v>
      </c>
      <c r="M7" s="241"/>
      <c r="N7" s="241"/>
      <c r="O7" s="241"/>
      <c r="P7" s="241"/>
    </row>
    <row r="8" spans="1:16" ht="19.5">
      <c r="A8" s="398" t="s">
        <v>297</v>
      </c>
      <c r="B8" s="399"/>
      <c r="C8" s="400"/>
      <c r="D8" s="252">
        <v>1759</v>
      </c>
      <c r="E8" s="252" t="s">
        <v>293</v>
      </c>
      <c r="F8" s="252">
        <v>100</v>
      </c>
      <c r="G8" s="253">
        <f>D8*F8</f>
        <v>175900</v>
      </c>
      <c r="H8" s="254"/>
      <c r="I8" s="255"/>
      <c r="J8" s="255"/>
      <c r="K8" s="250"/>
      <c r="L8" s="251"/>
      <c r="M8" s="241"/>
      <c r="P8" s="241"/>
    </row>
    <row r="9" spans="1:16" ht="19.5">
      <c r="A9" s="242"/>
      <c r="B9" s="256"/>
      <c r="C9" s="256"/>
      <c r="D9" s="256"/>
      <c r="E9" s="256"/>
      <c r="F9" s="256"/>
      <c r="G9" s="255"/>
      <c r="H9" s="257"/>
      <c r="I9" s="258"/>
      <c r="J9" s="258"/>
      <c r="K9" s="241"/>
      <c r="L9" s="259"/>
      <c r="M9" s="241"/>
      <c r="N9" s="392" t="s">
        <v>301</v>
      </c>
      <c r="O9" s="396"/>
      <c r="P9" s="346"/>
    </row>
    <row r="10" spans="1:16" ht="19.5">
      <c r="A10" s="394" t="s">
        <v>419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241"/>
      <c r="N10" s="260" t="s">
        <v>285</v>
      </c>
      <c r="O10" s="261">
        <v>68095.199999999997</v>
      </c>
      <c r="P10" s="317"/>
    </row>
    <row r="11" spans="1:16" ht="19.5">
      <c r="A11" s="401" t="s">
        <v>298</v>
      </c>
      <c r="B11" s="402"/>
      <c r="C11" s="402"/>
      <c r="D11" s="402"/>
      <c r="E11" s="402"/>
      <c r="F11" s="402"/>
      <c r="G11" s="402"/>
      <c r="H11" s="333"/>
      <c r="I11" s="333"/>
      <c r="J11" s="333"/>
      <c r="K11" s="334"/>
      <c r="L11" s="335"/>
      <c r="M11" s="241"/>
      <c r="N11" s="260" t="s">
        <v>286</v>
      </c>
      <c r="O11" s="261">
        <v>167700</v>
      </c>
      <c r="P11" s="317"/>
    </row>
    <row r="12" spans="1:16" ht="19.5">
      <c r="A12" s="336" t="s">
        <v>292</v>
      </c>
      <c r="B12" s="337">
        <v>223.6</v>
      </c>
      <c r="C12" s="337" t="s">
        <v>293</v>
      </c>
      <c r="D12" s="337">
        <v>750</v>
      </c>
      <c r="E12" s="337" t="s">
        <v>293</v>
      </c>
      <c r="F12" s="337">
        <v>4</v>
      </c>
      <c r="G12" s="338">
        <f>B12*D12*F12</f>
        <v>670800</v>
      </c>
      <c r="H12" s="339">
        <f>B12*D12</f>
        <v>167700</v>
      </c>
      <c r="I12" s="338"/>
      <c r="J12" s="337"/>
      <c r="K12" s="334"/>
      <c r="L12" s="335"/>
      <c r="M12" s="241"/>
      <c r="N12" s="260" t="s">
        <v>305</v>
      </c>
      <c r="O12" s="261">
        <v>67751</v>
      </c>
      <c r="P12" s="317"/>
    </row>
    <row r="13" spans="1:16" ht="19.5">
      <c r="A13" s="336" t="s">
        <v>294</v>
      </c>
      <c r="B13" s="337">
        <v>166.9</v>
      </c>
      <c r="C13" s="337" t="s">
        <v>293</v>
      </c>
      <c r="D13" s="337">
        <v>750</v>
      </c>
      <c r="E13" s="337" t="s">
        <v>293</v>
      </c>
      <c r="F13" s="337">
        <v>8</v>
      </c>
      <c r="G13" s="338">
        <f>B13*D13*F13</f>
        <v>1001400</v>
      </c>
      <c r="H13" s="339">
        <f>B13*D13</f>
        <v>125175</v>
      </c>
      <c r="I13" s="338"/>
      <c r="J13" s="338">
        <f>G12+G13</f>
        <v>1672200</v>
      </c>
      <c r="K13" s="340" t="s">
        <v>296</v>
      </c>
      <c r="L13" s="341">
        <f>J13-J3</f>
        <v>334440</v>
      </c>
      <c r="M13" s="241"/>
      <c r="N13" s="260" t="s">
        <v>287</v>
      </c>
      <c r="O13" s="261">
        <v>57018</v>
      </c>
      <c r="P13" s="317"/>
    </row>
    <row r="14" spans="1:16" ht="19.5">
      <c r="A14" s="403" t="s">
        <v>297</v>
      </c>
      <c r="B14" s="404"/>
      <c r="C14" s="405"/>
      <c r="D14" s="342">
        <v>1759</v>
      </c>
      <c r="E14" s="342" t="s">
        <v>293</v>
      </c>
      <c r="F14" s="342">
        <v>150</v>
      </c>
      <c r="G14" s="343">
        <f>D14*F14</f>
        <v>263850</v>
      </c>
      <c r="H14" s="344"/>
      <c r="I14" s="345"/>
      <c r="J14" s="345"/>
      <c r="K14" s="334"/>
      <c r="L14" s="335"/>
      <c r="M14" s="241"/>
      <c r="N14" s="260" t="s">
        <v>308</v>
      </c>
      <c r="O14" s="261">
        <v>53074</v>
      </c>
      <c r="P14" s="317"/>
    </row>
    <row r="15" spans="1:16" ht="19.5">
      <c r="A15" s="242"/>
      <c r="B15" s="256"/>
      <c r="C15" s="256"/>
      <c r="D15" s="256"/>
      <c r="E15" s="256"/>
      <c r="F15" s="256"/>
      <c r="G15" s="255"/>
      <c r="H15" s="257"/>
      <c r="I15" s="258"/>
      <c r="J15" s="258"/>
      <c r="K15" s="241"/>
      <c r="L15" s="259"/>
      <c r="M15" s="241"/>
      <c r="N15" s="247" t="s">
        <v>288</v>
      </c>
      <c r="O15" s="261">
        <f>SUM(O9:O14)</f>
        <v>413638.2</v>
      </c>
      <c r="P15" s="317"/>
    </row>
    <row r="16" spans="1:16" ht="19.5">
      <c r="A16" s="392" t="s">
        <v>299</v>
      </c>
      <c r="B16" s="397"/>
      <c r="C16" s="397"/>
      <c r="D16" s="397"/>
      <c r="E16" s="397"/>
      <c r="F16" s="397"/>
      <c r="G16" s="397"/>
      <c r="H16" s="245"/>
      <c r="I16" s="245"/>
      <c r="J16" s="245"/>
      <c r="K16" s="241"/>
      <c r="L16" s="259"/>
      <c r="M16" s="241"/>
    </row>
    <row r="17" spans="1:16" ht="19.5">
      <c r="A17" s="246" t="s">
        <v>292</v>
      </c>
      <c r="B17" s="247">
        <v>223.6</v>
      </c>
      <c r="C17" s="247" t="s">
        <v>293</v>
      </c>
      <c r="D17" s="247">
        <v>800</v>
      </c>
      <c r="E17" s="247" t="s">
        <v>293</v>
      </c>
      <c r="F17" s="247">
        <v>4</v>
      </c>
      <c r="G17" s="248">
        <f>B17*D17*F17</f>
        <v>715520</v>
      </c>
      <c r="H17" s="249">
        <f>B17*D17</f>
        <v>178880</v>
      </c>
      <c r="I17" s="248"/>
      <c r="J17" s="247"/>
      <c r="K17" s="250" t="s">
        <v>296</v>
      </c>
      <c r="L17" s="251">
        <f>J18-J3</f>
        <v>445920</v>
      </c>
      <c r="M17" s="241"/>
      <c r="N17" s="392" t="s">
        <v>333</v>
      </c>
      <c r="O17" s="393"/>
    </row>
    <row r="18" spans="1:16" ht="19.5">
      <c r="A18" s="246" t="s">
        <v>294</v>
      </c>
      <c r="B18" s="247">
        <v>166.9</v>
      </c>
      <c r="C18" s="247" t="s">
        <v>293</v>
      </c>
      <c r="D18" s="247">
        <v>800</v>
      </c>
      <c r="E18" s="247" t="s">
        <v>293</v>
      </c>
      <c r="F18" s="247">
        <v>8</v>
      </c>
      <c r="G18" s="248">
        <f>B18*D18*F18</f>
        <v>1068160</v>
      </c>
      <c r="H18" s="249">
        <f>B18*D18</f>
        <v>133520</v>
      </c>
      <c r="I18" s="248"/>
      <c r="J18" s="248">
        <f>G17+G18</f>
        <v>1783680</v>
      </c>
      <c r="K18" s="241"/>
      <c r="L18" s="241"/>
      <c r="M18" s="241"/>
      <c r="N18" s="260" t="s">
        <v>285</v>
      </c>
      <c r="O18" s="261">
        <v>98137.2</v>
      </c>
    </row>
    <row r="19" spans="1:16" ht="19.5">
      <c r="A19" s="398" t="s">
        <v>297</v>
      </c>
      <c r="B19" s="399"/>
      <c r="C19" s="400"/>
      <c r="D19" s="252">
        <v>1759</v>
      </c>
      <c r="E19" s="252" t="s">
        <v>293</v>
      </c>
      <c r="F19" s="252">
        <v>200</v>
      </c>
      <c r="G19" s="253">
        <f>D19*F19</f>
        <v>351800</v>
      </c>
      <c r="H19" s="254"/>
      <c r="I19" s="255"/>
      <c r="J19" s="255"/>
      <c r="K19" s="241"/>
      <c r="L19" s="241"/>
      <c r="M19" s="241"/>
      <c r="N19" s="260" t="s">
        <v>286</v>
      </c>
      <c r="O19" s="261">
        <v>240146.4</v>
      </c>
    </row>
    <row r="20" spans="1:16" ht="19.5">
      <c r="A20" s="240"/>
      <c r="B20" s="239"/>
      <c r="C20" s="239"/>
      <c r="D20" s="239"/>
      <c r="E20" s="239"/>
      <c r="F20" s="239"/>
      <c r="G20" s="240"/>
      <c r="H20" s="240"/>
      <c r="I20" s="240"/>
      <c r="J20" s="240"/>
      <c r="K20" s="241"/>
      <c r="L20" s="241"/>
      <c r="M20" s="241"/>
      <c r="N20" s="260" t="s">
        <v>336</v>
      </c>
      <c r="O20" s="261">
        <v>110011</v>
      </c>
    </row>
    <row r="21" spans="1:16" ht="21">
      <c r="A21" s="240"/>
      <c r="B21" s="372" t="s">
        <v>500</v>
      </c>
      <c r="C21" s="372"/>
      <c r="D21" s="372"/>
      <c r="E21" s="373"/>
      <c r="F21" s="372"/>
      <c r="G21" s="372"/>
      <c r="H21" s="370"/>
      <c r="I21" s="370"/>
      <c r="J21" s="372"/>
      <c r="K21" s="372"/>
      <c r="L21" s="374"/>
      <c r="M21" s="241"/>
      <c r="N21" s="260" t="s">
        <v>337</v>
      </c>
      <c r="O21" s="261">
        <v>108151.2</v>
      </c>
    </row>
    <row r="22" spans="1:16" ht="21">
      <c r="A22" s="240"/>
      <c r="B22" s="372" t="s">
        <v>501</v>
      </c>
      <c r="C22" s="372"/>
      <c r="D22" s="372"/>
      <c r="E22" s="370"/>
      <c r="F22" s="372"/>
      <c r="G22" s="372"/>
      <c r="H22" s="371"/>
      <c r="I22" s="371"/>
      <c r="J22" s="372"/>
      <c r="K22" s="372"/>
      <c r="L22" s="374"/>
      <c r="M22" s="241"/>
      <c r="N22" s="260" t="s">
        <v>288</v>
      </c>
      <c r="O22" s="261">
        <f>SUM(O18:O21)</f>
        <v>556445.79999999993</v>
      </c>
    </row>
    <row r="23" spans="1:16" ht="21">
      <c r="A23" s="240"/>
      <c r="B23" s="372"/>
      <c r="C23" s="372"/>
      <c r="D23" s="372"/>
      <c r="E23" s="370"/>
      <c r="F23" s="372"/>
      <c r="G23" s="372"/>
      <c r="H23" s="370"/>
      <c r="I23" s="370"/>
      <c r="J23" s="372"/>
      <c r="K23" s="372"/>
      <c r="L23" s="374"/>
      <c r="M23" s="241"/>
      <c r="N23" s="256"/>
      <c r="O23" s="290"/>
    </row>
    <row r="24" spans="1:16" ht="19.5">
      <c r="A24" s="240"/>
      <c r="E24" s="240"/>
      <c r="H24" s="240"/>
      <c r="I24" s="240"/>
      <c r="L24" s="241"/>
      <c r="M24" s="241"/>
      <c r="N24" s="392" t="s">
        <v>375</v>
      </c>
      <c r="O24" s="393"/>
    </row>
    <row r="25" spans="1:16" ht="19.5">
      <c r="A25" s="240"/>
      <c r="E25" s="240"/>
      <c r="H25" s="240"/>
      <c r="I25" s="240"/>
      <c r="L25" s="241"/>
      <c r="M25" s="241"/>
      <c r="N25" s="260" t="s">
        <v>285</v>
      </c>
      <c r="O25" s="261">
        <v>49569.3</v>
      </c>
    </row>
    <row r="26" spans="1:16" ht="19.5">
      <c r="A26" s="241"/>
      <c r="E26" s="241"/>
      <c r="H26" s="241"/>
      <c r="I26" s="241"/>
      <c r="L26" s="241"/>
      <c r="M26" s="241"/>
      <c r="N26" s="260" t="s">
        <v>286</v>
      </c>
      <c r="O26" s="261">
        <v>140197.20000000001</v>
      </c>
    </row>
    <row r="27" spans="1:16" ht="19.5">
      <c r="A27" s="241"/>
      <c r="E27" s="241"/>
      <c r="H27" s="241"/>
      <c r="I27" s="241"/>
      <c r="L27" s="241"/>
      <c r="M27" s="241"/>
      <c r="N27" s="260" t="s">
        <v>336</v>
      </c>
      <c r="O27" s="261">
        <v>266307.59999999998</v>
      </c>
      <c r="P27" t="s">
        <v>485</v>
      </c>
    </row>
    <row r="28" spans="1:16" ht="19.5">
      <c r="A28" s="241"/>
      <c r="E28" s="241"/>
      <c r="F28" s="241"/>
      <c r="G28" s="241"/>
      <c r="H28" s="241"/>
      <c r="I28" s="241"/>
      <c r="L28" s="241"/>
      <c r="M28" s="241"/>
      <c r="N28" s="260" t="s">
        <v>337</v>
      </c>
      <c r="O28" s="261">
        <v>156719.1</v>
      </c>
    </row>
    <row r="29" spans="1:16" ht="19.5">
      <c r="A29" s="241"/>
      <c r="E29" s="241"/>
      <c r="F29" s="241"/>
      <c r="G29" s="241"/>
      <c r="H29" s="241"/>
      <c r="I29" s="241"/>
      <c r="L29" s="241"/>
      <c r="M29" s="241"/>
      <c r="N29" s="260" t="s">
        <v>288</v>
      </c>
      <c r="O29" s="261">
        <f>SUM(O25:O28)</f>
        <v>612793.19999999995</v>
      </c>
    </row>
    <row r="30" spans="1:16">
      <c r="A30" s="241"/>
      <c r="E30" s="241"/>
      <c r="F30" s="241"/>
      <c r="G30" s="241"/>
      <c r="H30" s="241"/>
      <c r="I30" s="241"/>
      <c r="L30" s="241"/>
      <c r="M30" s="241"/>
    </row>
    <row r="31" spans="1:16" ht="19.5">
      <c r="A31" s="241"/>
      <c r="E31" s="241"/>
      <c r="F31" s="241"/>
      <c r="G31" s="241"/>
      <c r="H31" s="241"/>
      <c r="I31" s="241"/>
      <c r="L31" s="241"/>
      <c r="M31" s="241"/>
      <c r="N31" s="392" t="s">
        <v>418</v>
      </c>
      <c r="O31" s="393"/>
    </row>
    <row r="32" spans="1:16" ht="19.5">
      <c r="A32" s="241"/>
      <c r="E32" s="241"/>
      <c r="F32" s="241"/>
      <c r="G32" s="241"/>
      <c r="H32" s="241"/>
      <c r="I32" s="241"/>
      <c r="L32" s="241"/>
      <c r="M32" s="241"/>
      <c r="N32" s="260" t="s">
        <v>285</v>
      </c>
      <c r="O32" s="261">
        <v>113091.4</v>
      </c>
      <c r="P32" t="s">
        <v>484</v>
      </c>
    </row>
    <row r="33" spans="1:15" ht="19.5">
      <c r="A33" s="241"/>
      <c r="E33" s="241"/>
      <c r="F33" s="241"/>
      <c r="G33" s="241"/>
      <c r="H33" s="241"/>
      <c r="I33" s="241"/>
      <c r="L33" s="241"/>
      <c r="M33" s="241"/>
      <c r="N33" s="260" t="s">
        <v>286</v>
      </c>
      <c r="O33" s="261">
        <v>151600.79999999999</v>
      </c>
    </row>
    <row r="34" spans="1:15" ht="19.5">
      <c r="A34" s="241"/>
      <c r="E34" s="241"/>
      <c r="F34" s="241"/>
      <c r="G34" s="241"/>
      <c r="H34" s="241"/>
      <c r="I34" s="241"/>
      <c r="J34" s="241"/>
      <c r="K34" s="241"/>
      <c r="L34" s="241"/>
      <c r="M34" s="241"/>
      <c r="N34" s="260" t="s">
        <v>306</v>
      </c>
      <c r="O34" s="261">
        <v>77812.800000000003</v>
      </c>
    </row>
    <row r="35" spans="1:15" ht="19.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60" t="s">
        <v>243</v>
      </c>
      <c r="O35" s="261">
        <v>0</v>
      </c>
    </row>
    <row r="36" spans="1:15" ht="19.5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60" t="s">
        <v>288</v>
      </c>
      <c r="O36" s="261">
        <f>SUM(O32:O35)</f>
        <v>342504.99999999994</v>
      </c>
    </row>
    <row r="37" spans="1:15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</row>
    <row r="38" spans="1:15" ht="19.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392" t="s">
        <v>514</v>
      </c>
      <c r="O38" s="393"/>
    </row>
    <row r="39" spans="1:15" ht="19.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60" t="s">
        <v>285</v>
      </c>
      <c r="O39" s="261">
        <v>14353.4</v>
      </c>
    </row>
    <row r="40" spans="1:15" ht="19.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60" t="s">
        <v>286</v>
      </c>
      <c r="O40" s="261">
        <v>116048.4</v>
      </c>
    </row>
    <row r="41" spans="1:15" ht="19.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60" t="s">
        <v>306</v>
      </c>
      <c r="O41" s="261"/>
    </row>
    <row r="42" spans="1:15" ht="19.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60" t="s">
        <v>243</v>
      </c>
      <c r="O42" s="261"/>
    </row>
    <row r="43" spans="1:15" ht="19.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60" t="s">
        <v>288</v>
      </c>
      <c r="O43" s="261">
        <f>SUM(O39:O42)</f>
        <v>130401.79999999999</v>
      </c>
    </row>
    <row r="44" spans="1:1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  <row r="45" spans="1:1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</row>
  </sheetData>
  <mergeCells count="14">
    <mergeCell ref="N38:O38"/>
    <mergeCell ref="N31:O31"/>
    <mergeCell ref="A10:L10"/>
    <mergeCell ref="N9:O9"/>
    <mergeCell ref="N1:O1"/>
    <mergeCell ref="N24:O24"/>
    <mergeCell ref="N17:O17"/>
    <mergeCell ref="A1:G1"/>
    <mergeCell ref="A5:G5"/>
    <mergeCell ref="A8:C8"/>
    <mergeCell ref="A11:G11"/>
    <mergeCell ref="A14:C14"/>
    <mergeCell ref="A16:G16"/>
    <mergeCell ref="A19:C19"/>
  </mergeCells>
  <phoneticPr fontId="1" type="noConversion"/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用電統計</vt:lpstr>
      <vt:lpstr>總用電度</vt:lpstr>
      <vt:lpstr>總用電費</vt:lpstr>
      <vt:lpstr>最高需量</vt:lpstr>
      <vt:lpstr>山仔頂</vt:lpstr>
      <vt:lpstr>EUI</vt:lpstr>
      <vt:lpstr>108年</vt:lpstr>
      <vt:lpstr>太陽能</vt:lpstr>
      <vt:lpstr>契約容量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  <vt:lpstr>98年</vt:lpstr>
      <vt:lpstr>97年</vt:lpstr>
      <vt:lpstr>96年</vt:lpstr>
      <vt:lpstr>95年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HSVS-</dc:creator>
  <cp:lastModifiedBy>USER</cp:lastModifiedBy>
  <cp:lastPrinted>2018-12-13T04:58:54Z</cp:lastPrinted>
  <dcterms:created xsi:type="dcterms:W3CDTF">2006-07-25T01:46:51Z</dcterms:created>
  <dcterms:modified xsi:type="dcterms:W3CDTF">2019-11-05T00:21:51Z</dcterms:modified>
</cp:coreProperties>
</file>